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9195" firstSheet="8" activeTab="8"/>
  </bookViews>
  <sheets>
    <sheet name="Позн.разв." sheetId="12" state="hidden" r:id="rId1"/>
    <sheet name="Реч.разв." sheetId="13" state="hidden" r:id="rId2"/>
    <sheet name="Соц.-ком. разв. " sheetId="15" state="hidden" r:id="rId3"/>
    <sheet name="Физ.разв." sheetId="16" state="hidden" r:id="rId4"/>
    <sheet name="Худ.-эст.разв." sheetId="17" state="hidden" r:id="rId5"/>
    <sheet name="Каждый ребенок" sheetId="18" state="hidden" r:id="rId6"/>
    <sheet name="Подсчет процентов" sheetId="19" state="hidden" r:id="rId7"/>
    <sheet name="Диаграмма" sheetId="7" state="hidden" r:id="rId8"/>
    <sheet name="Гафики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12" l="1"/>
  <c r="Z17" i="12"/>
  <c r="AA17" i="12"/>
  <c r="AB17" i="12"/>
  <c r="AD17" i="12"/>
  <c r="AE17" i="12"/>
  <c r="AF17" i="12"/>
  <c r="X21" i="12"/>
  <c r="Z21" i="12"/>
  <c r="AA21" i="12"/>
  <c r="AB21" i="12"/>
  <c r="AD21" i="12"/>
  <c r="AE21" i="12"/>
  <c r="AF21" i="12"/>
  <c r="X29" i="12"/>
  <c r="Z29" i="12"/>
  <c r="AA29" i="12"/>
  <c r="AB29" i="12"/>
  <c r="AD29" i="12"/>
  <c r="AE29" i="12"/>
  <c r="AF29" i="12"/>
  <c r="C38" i="12" l="1"/>
  <c r="B11" i="7"/>
  <c r="B12" i="7"/>
  <c r="B37" i="19"/>
  <c r="S37" i="19" s="1"/>
  <c r="B38" i="19"/>
  <c r="S38" i="19" s="1"/>
  <c r="D39" i="18"/>
  <c r="E39" i="18"/>
  <c r="F39" i="18"/>
  <c r="O19" i="11" s="1"/>
  <c r="G39" i="18"/>
  <c r="H39" i="18"/>
  <c r="O31" i="11" s="1"/>
  <c r="I39" i="18"/>
  <c r="J39" i="18"/>
  <c r="O44" i="11" s="1"/>
  <c r="K39" i="18"/>
  <c r="L39" i="18"/>
  <c r="M39" i="18"/>
  <c r="N39" i="18"/>
  <c r="O70" i="11" s="1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C39" i="18"/>
  <c r="D38" i="18"/>
  <c r="E38" i="18"/>
  <c r="F38" i="18"/>
  <c r="O18" i="11" s="1"/>
  <c r="G38" i="18"/>
  <c r="H38" i="18"/>
  <c r="O30" i="11" s="1"/>
  <c r="I38" i="18"/>
  <c r="J38" i="18"/>
  <c r="K38" i="18"/>
  <c r="L38" i="18"/>
  <c r="M38" i="18"/>
  <c r="N38" i="18"/>
  <c r="O69" i="11" s="1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C38" i="18"/>
  <c r="D37" i="18"/>
  <c r="E37" i="18"/>
  <c r="F37" i="18"/>
  <c r="O17" i="11" s="1"/>
  <c r="G37" i="18"/>
  <c r="H37" i="18"/>
  <c r="O29" i="11" s="1"/>
  <c r="I37" i="18"/>
  <c r="J37" i="18"/>
  <c r="O42" i="11" s="1"/>
  <c r="K37" i="18"/>
  <c r="L37" i="18"/>
  <c r="M37" i="18"/>
  <c r="N37" i="18"/>
  <c r="O68" i="11" s="1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K159" i="11" s="1"/>
  <c r="AB37" i="18"/>
  <c r="AC37" i="18"/>
  <c r="AD37" i="18"/>
  <c r="AE37" i="18"/>
  <c r="AF37" i="18"/>
  <c r="C37" i="18"/>
  <c r="AN33" i="18"/>
  <c r="H37" i="19" s="1"/>
  <c r="AO33" i="18"/>
  <c r="I37" i="19" s="1"/>
  <c r="U37" i="19" s="1"/>
  <c r="AP33" i="18"/>
  <c r="J37" i="19" s="1"/>
  <c r="V37" i="19" s="1"/>
  <c r="AN34" i="18"/>
  <c r="H38" i="19" s="1"/>
  <c r="AO34" i="18"/>
  <c r="I38" i="19" s="1"/>
  <c r="U38" i="19" s="1"/>
  <c r="AP34" i="18"/>
  <c r="J38" i="19" s="1"/>
  <c r="V38" i="19" s="1"/>
  <c r="AJ33" i="18"/>
  <c r="D37" i="19" s="1"/>
  <c r="AK33" i="18"/>
  <c r="E37" i="19" s="1"/>
  <c r="N37" i="19" s="1"/>
  <c r="AL33" i="18"/>
  <c r="F37" i="19" s="1"/>
  <c r="O37" i="19" s="1"/>
  <c r="AJ34" i="18"/>
  <c r="D38" i="19" s="1"/>
  <c r="AK34" i="18"/>
  <c r="E38" i="19" s="1"/>
  <c r="N38" i="19" s="1"/>
  <c r="AL34" i="18"/>
  <c r="F38" i="19" s="1"/>
  <c r="O38" i="19" s="1"/>
  <c r="B33" i="18"/>
  <c r="AH33" i="18" s="1"/>
  <c r="B34" i="18"/>
  <c r="AH34" i="18" s="1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C40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C39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C38" i="17"/>
  <c r="AB34" i="17"/>
  <c r="AC34" i="17"/>
  <c r="AD34" i="17"/>
  <c r="AB35" i="17"/>
  <c r="AC35" i="17"/>
  <c r="AD35" i="17"/>
  <c r="X34" i="17"/>
  <c r="Y34" i="17"/>
  <c r="Z34" i="17"/>
  <c r="X35" i="17"/>
  <c r="Y35" i="17"/>
  <c r="Z35" i="17"/>
  <c r="B34" i="17"/>
  <c r="V34" i="17" s="1"/>
  <c r="B35" i="17"/>
  <c r="V35" i="17" s="1"/>
  <c r="B30" i="16"/>
  <c r="B31" i="16"/>
  <c r="B32" i="16"/>
  <c r="B33" i="16"/>
  <c r="B34" i="16"/>
  <c r="B35" i="16"/>
  <c r="B31" i="15"/>
  <c r="B32" i="15"/>
  <c r="B33" i="15"/>
  <c r="B34" i="15"/>
  <c r="AB34" i="15" s="1"/>
  <c r="B35" i="15"/>
  <c r="B32" i="13"/>
  <c r="B33" i="13"/>
  <c r="B34" i="13"/>
  <c r="T34" i="13" s="1"/>
  <c r="B35" i="13"/>
  <c r="T35" i="13" s="1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C40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C39" i="16"/>
  <c r="D38" i="16"/>
  <c r="E38" i="16"/>
  <c r="F38" i="16"/>
  <c r="G38" i="16"/>
  <c r="H38" i="16"/>
  <c r="I38" i="16"/>
  <c r="J38" i="16"/>
  <c r="K38" i="16"/>
  <c r="L38" i="16"/>
  <c r="M38" i="16"/>
  <c r="N38" i="16"/>
  <c r="N41" i="16" s="1"/>
  <c r="O38" i="16"/>
  <c r="P38" i="16"/>
  <c r="Q38" i="16"/>
  <c r="R38" i="16"/>
  <c r="S38" i="16"/>
  <c r="T38" i="16"/>
  <c r="U38" i="16"/>
  <c r="V38" i="16"/>
  <c r="C38" i="16"/>
  <c r="AD34" i="16"/>
  <c r="AE34" i="16"/>
  <c r="AF34" i="16"/>
  <c r="AD35" i="16"/>
  <c r="AE35" i="16"/>
  <c r="AF35" i="16"/>
  <c r="Z34" i="16"/>
  <c r="AA34" i="16"/>
  <c r="AB34" i="16"/>
  <c r="Z35" i="16"/>
  <c r="AA35" i="16"/>
  <c r="AB35" i="16"/>
  <c r="X34" i="16"/>
  <c r="X35" i="16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C40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C39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38" i="15"/>
  <c r="AH34" i="15"/>
  <c r="AI34" i="15"/>
  <c r="AJ34" i="15"/>
  <c r="AH35" i="15"/>
  <c r="AI35" i="15"/>
  <c r="AJ35" i="15"/>
  <c r="AD34" i="15"/>
  <c r="AE34" i="15"/>
  <c r="AF34" i="15"/>
  <c r="AB35" i="15"/>
  <c r="AD35" i="15"/>
  <c r="AE35" i="15"/>
  <c r="AF35" i="15"/>
  <c r="V35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C40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C39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C38" i="13"/>
  <c r="Z34" i="13"/>
  <c r="AA34" i="13"/>
  <c r="AB34" i="13"/>
  <c r="Z35" i="13"/>
  <c r="AA35" i="13"/>
  <c r="AB35" i="13"/>
  <c r="V34" i="13"/>
  <c r="W34" i="13"/>
  <c r="X34" i="13"/>
  <c r="W35" i="13"/>
  <c r="X35" i="13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C40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C39" i="12"/>
  <c r="C41" i="12" s="1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AD34" i="12"/>
  <c r="AE34" i="12"/>
  <c r="AF34" i="12"/>
  <c r="AD35" i="12"/>
  <c r="AE35" i="12"/>
  <c r="AF35" i="12"/>
  <c r="Z34" i="12"/>
  <c r="AA34" i="12"/>
  <c r="AB34" i="12"/>
  <c r="Z35" i="12"/>
  <c r="AA35" i="12"/>
  <c r="AB35" i="12"/>
  <c r="X34" i="12"/>
  <c r="X35" i="12"/>
  <c r="O43" i="1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H41" i="16" l="1"/>
  <c r="R41" i="15"/>
  <c r="T41" i="16"/>
  <c r="J41" i="16"/>
  <c r="Z40" i="18"/>
  <c r="V40" i="18"/>
  <c r="R40" i="18"/>
  <c r="W40" i="18"/>
  <c r="AD40" i="18"/>
  <c r="AC40" i="18"/>
  <c r="Y40" i="18"/>
  <c r="U40" i="18"/>
  <c r="Q40" i="18"/>
  <c r="M40" i="18"/>
  <c r="I40" i="18"/>
  <c r="S40" i="18"/>
  <c r="O40" i="18"/>
  <c r="G40" i="18"/>
  <c r="AE40" i="18"/>
  <c r="AA40" i="18"/>
  <c r="K40" i="18"/>
  <c r="AF40" i="18"/>
  <c r="AB40" i="18"/>
  <c r="X40" i="18"/>
  <c r="T40" i="18"/>
  <c r="P40" i="18"/>
  <c r="L40" i="18"/>
  <c r="H40" i="18"/>
  <c r="C41" i="17"/>
  <c r="T41" i="17"/>
  <c r="R41" i="17"/>
  <c r="N41" i="17"/>
  <c r="J41" i="17"/>
  <c r="F41" i="17"/>
  <c r="P41" i="17"/>
  <c r="L41" i="17"/>
  <c r="H41" i="17"/>
  <c r="D41" i="17"/>
  <c r="Q41" i="17"/>
  <c r="M41" i="17"/>
  <c r="I41" i="17"/>
  <c r="E41" i="17"/>
  <c r="S41" i="17"/>
  <c r="O41" i="17"/>
  <c r="K41" i="17"/>
  <c r="G41" i="17"/>
  <c r="E41" i="16"/>
  <c r="U41" i="16"/>
  <c r="G41" i="16"/>
  <c r="F41" i="16"/>
  <c r="I41" i="16"/>
  <c r="C41" i="16"/>
  <c r="M41" i="16"/>
  <c r="Q41" i="16"/>
  <c r="R41" i="16"/>
  <c r="L41" i="16"/>
  <c r="D41" i="16"/>
  <c r="V41" i="16"/>
  <c r="P41" i="16"/>
  <c r="K41" i="16"/>
  <c r="S41" i="16"/>
  <c r="O41" i="16"/>
  <c r="O41" i="15"/>
  <c r="V41" i="15"/>
  <c r="E41" i="15"/>
  <c r="W41" i="15"/>
  <c r="C41" i="15"/>
  <c r="U41" i="15"/>
  <c r="M41" i="15"/>
  <c r="D41" i="15"/>
  <c r="K41" i="15"/>
  <c r="Y41" i="15"/>
  <c r="N41" i="15"/>
  <c r="L41" i="15"/>
  <c r="H41" i="15"/>
  <c r="F41" i="15"/>
  <c r="X41" i="15"/>
  <c r="S41" i="15"/>
  <c r="T41" i="15"/>
  <c r="P41" i="15"/>
  <c r="J41" i="15"/>
  <c r="Z41" i="15"/>
  <c r="G41" i="15"/>
  <c r="Q41" i="15"/>
  <c r="I41" i="15"/>
  <c r="I41" i="13"/>
  <c r="P41" i="13"/>
  <c r="G41" i="13"/>
  <c r="D41" i="13"/>
  <c r="L41" i="13"/>
  <c r="H41" i="13"/>
  <c r="O41" i="13"/>
  <c r="J41" i="13"/>
  <c r="F41" i="13"/>
  <c r="E41" i="13"/>
  <c r="C41" i="13"/>
  <c r="R41" i="13"/>
  <c r="N41" i="13"/>
  <c r="M41" i="13"/>
  <c r="K41" i="13"/>
  <c r="Q41" i="13"/>
  <c r="Q41" i="12"/>
  <c r="N41" i="12"/>
  <c r="I41" i="12"/>
  <c r="H41" i="12"/>
  <c r="T41" i="12"/>
  <c r="L41" i="12"/>
  <c r="M41" i="12"/>
  <c r="V41" i="12"/>
  <c r="U41" i="12"/>
  <c r="P41" i="12"/>
  <c r="O41" i="12"/>
  <c r="R41" i="12"/>
  <c r="G41" i="12"/>
  <c r="S41" i="12"/>
  <c r="K41" i="12"/>
  <c r="J41" i="12"/>
  <c r="F41" i="12"/>
  <c r="D41" i="12"/>
  <c r="E41" i="12"/>
  <c r="N40" i="18"/>
  <c r="J40" i="18"/>
  <c r="D40" i="18"/>
  <c r="C40" i="18"/>
  <c r="E40" i="18"/>
  <c r="F40" i="18"/>
  <c r="L37" i="19"/>
  <c r="L38" i="19"/>
  <c r="P37" i="19"/>
  <c r="Q37" i="19" s="1"/>
  <c r="D12" i="7" s="1"/>
  <c r="W38" i="19"/>
  <c r="X38" i="19" s="1"/>
  <c r="E11" i="7" s="1"/>
  <c r="P38" i="19"/>
  <c r="Q38" i="19" s="1"/>
  <c r="D11" i="7" s="1"/>
  <c r="W37" i="19"/>
  <c r="X37" i="19" s="1"/>
  <c r="E12" i="7" s="1"/>
  <c r="C44" i="12"/>
  <c r="O45" i="11"/>
  <c r="O20" i="11"/>
  <c r="O71" i="11"/>
  <c r="O32" i="11"/>
  <c r="K161" i="11"/>
  <c r="L161" i="11" s="1"/>
  <c r="K135" i="11"/>
  <c r="L135" i="11" s="1"/>
  <c r="K122" i="11"/>
  <c r="L122" i="11" s="1"/>
  <c r="K109" i="11"/>
  <c r="L109" i="11" s="1"/>
  <c r="O109" i="11"/>
  <c r="P109" i="11" s="1"/>
  <c r="O122" i="11"/>
  <c r="P122" i="11" s="1"/>
  <c r="O135" i="11"/>
  <c r="P135" i="11" s="1"/>
  <c r="O161" i="11"/>
  <c r="P161" i="11" s="1"/>
  <c r="K174" i="11"/>
  <c r="L174" i="11" s="1"/>
  <c r="O174" i="11"/>
  <c r="P174" i="11" s="1"/>
  <c r="K187" i="11"/>
  <c r="L187" i="11" s="1"/>
  <c r="O187" i="11"/>
  <c r="P187" i="11" s="1"/>
  <c r="O108" i="11"/>
  <c r="P108" i="11" s="1"/>
  <c r="K121" i="11"/>
  <c r="L121" i="11" s="1"/>
  <c r="O121" i="11"/>
  <c r="P121" i="11" s="1"/>
  <c r="K134" i="11"/>
  <c r="L134" i="11" s="1"/>
  <c r="O134" i="11"/>
  <c r="P134" i="11" s="1"/>
  <c r="K160" i="11"/>
  <c r="L160" i="11" s="1"/>
  <c r="O160" i="11"/>
  <c r="P160" i="11" s="1"/>
  <c r="K173" i="11"/>
  <c r="L173" i="11" s="1"/>
  <c r="O173" i="11"/>
  <c r="P173" i="11" s="1"/>
  <c r="K186" i="11"/>
  <c r="L186" i="11" s="1"/>
  <c r="O186" i="11"/>
  <c r="P186" i="11" s="1"/>
  <c r="O107" i="11"/>
  <c r="K120" i="11"/>
  <c r="O120" i="11"/>
  <c r="K133" i="11"/>
  <c r="O133" i="11"/>
  <c r="O159" i="11"/>
  <c r="K172" i="11"/>
  <c r="O172" i="11"/>
  <c r="K185" i="11"/>
  <c r="O185" i="11"/>
  <c r="O96" i="11"/>
  <c r="P96" i="11" s="1"/>
  <c r="K108" i="11"/>
  <c r="L108" i="11" s="1"/>
  <c r="K107" i="11"/>
  <c r="K96" i="11"/>
  <c r="L96" i="11" s="1"/>
  <c r="P70" i="11"/>
  <c r="P69" i="11"/>
  <c r="P68" i="11"/>
  <c r="P44" i="11"/>
  <c r="P43" i="11"/>
  <c r="P42" i="11"/>
  <c r="P31" i="11"/>
  <c r="P30" i="11"/>
  <c r="P29" i="11"/>
  <c r="P19" i="11"/>
  <c r="P18" i="11"/>
  <c r="P17" i="11"/>
  <c r="P20" i="11" l="1"/>
  <c r="L120" i="11"/>
  <c r="L123" i="11" s="1"/>
  <c r="K123" i="11"/>
  <c r="P172" i="11"/>
  <c r="P175" i="11" s="1"/>
  <c r="O175" i="11"/>
  <c r="P120" i="11"/>
  <c r="P123" i="11" s="1"/>
  <c r="O123" i="11"/>
  <c r="P32" i="11"/>
  <c r="L159" i="11"/>
  <c r="L162" i="11" s="1"/>
  <c r="K162" i="11"/>
  <c r="L133" i="11"/>
  <c r="L136" i="11" s="1"/>
  <c r="K136" i="11"/>
  <c r="L172" i="11"/>
  <c r="L175" i="11" s="1"/>
  <c r="K175" i="11"/>
  <c r="L185" i="11"/>
  <c r="L188" i="11" s="1"/>
  <c r="K188" i="11"/>
  <c r="L107" i="11"/>
  <c r="L110" i="11" s="1"/>
  <c r="K110" i="11"/>
  <c r="P185" i="11"/>
  <c r="P188" i="11" s="1"/>
  <c r="O188" i="11"/>
  <c r="P159" i="11"/>
  <c r="P162" i="11" s="1"/>
  <c r="O162" i="11"/>
  <c r="P133" i="11"/>
  <c r="P136" i="11" s="1"/>
  <c r="O136" i="11"/>
  <c r="P107" i="11"/>
  <c r="P110" i="11" s="1"/>
  <c r="O110" i="11"/>
  <c r="P45" i="11"/>
  <c r="P71" i="11"/>
  <c r="K146" i="11"/>
  <c r="K147" i="11"/>
  <c r="L147" i="11" s="1"/>
  <c r="O148" i="11"/>
  <c r="P148" i="11" s="1"/>
  <c r="O147" i="11"/>
  <c r="P147" i="11" s="1"/>
  <c r="O146" i="11"/>
  <c r="K148" i="11"/>
  <c r="L148" i="11" s="1"/>
  <c r="B15" i="19"/>
  <c r="S15" i="19" s="1"/>
  <c r="B16" i="19"/>
  <c r="S16" i="19" s="1"/>
  <c r="B17" i="19"/>
  <c r="S17" i="19" s="1"/>
  <c r="B18" i="19"/>
  <c r="L18" i="19" s="1"/>
  <c r="B19" i="19"/>
  <c r="S19" i="19" s="1"/>
  <c r="B20" i="19"/>
  <c r="S20" i="19" s="1"/>
  <c r="B21" i="19"/>
  <c r="S21" i="19" s="1"/>
  <c r="B22" i="19"/>
  <c r="L22" i="19" s="1"/>
  <c r="B23" i="19"/>
  <c r="L23" i="19" s="1"/>
  <c r="B24" i="19"/>
  <c r="S24" i="19" s="1"/>
  <c r="B25" i="19"/>
  <c r="L25" i="19" s="1"/>
  <c r="B26" i="19"/>
  <c r="L26" i="19" s="1"/>
  <c r="B27" i="19"/>
  <c r="L27" i="19" s="1"/>
  <c r="B28" i="19"/>
  <c r="S28" i="19" s="1"/>
  <c r="B29" i="19"/>
  <c r="L29" i="19" s="1"/>
  <c r="B30" i="19"/>
  <c r="L30" i="19" s="1"/>
  <c r="B31" i="19"/>
  <c r="S31" i="19" s="1"/>
  <c r="B32" i="19"/>
  <c r="S32" i="19" s="1"/>
  <c r="B33" i="19"/>
  <c r="S33" i="19" s="1"/>
  <c r="B34" i="19"/>
  <c r="L34" i="19" s="1"/>
  <c r="B35" i="19"/>
  <c r="S35" i="19" s="1"/>
  <c r="B36" i="19"/>
  <c r="L36" i="19" s="1"/>
  <c r="B14" i="19"/>
  <c r="L14" i="19" s="1"/>
  <c r="L19" i="19" l="1"/>
  <c r="P146" i="11"/>
  <c r="P149" i="11" s="1"/>
  <c r="O149" i="11"/>
  <c r="L146" i="11"/>
  <c r="L149" i="11" s="1"/>
  <c r="K149" i="11"/>
  <c r="L21" i="19"/>
  <c r="S29" i="19"/>
  <c r="L33" i="19"/>
  <c r="L17" i="19"/>
  <c r="S25" i="19"/>
  <c r="L16" i="19"/>
  <c r="S23" i="19"/>
  <c r="L24" i="19"/>
  <c r="S27" i="19"/>
  <c r="L32" i="19"/>
  <c r="S14" i="19"/>
  <c r="L15" i="19"/>
  <c r="S18" i="19"/>
  <c r="S22" i="19"/>
  <c r="S26" i="19"/>
  <c r="S30" i="19"/>
  <c r="L31" i="19"/>
  <c r="S34" i="19"/>
  <c r="L35" i="19"/>
  <c r="L20" i="19"/>
  <c r="L28" i="19"/>
  <c r="S36" i="19"/>
  <c r="AP11" i="18" l="1"/>
  <c r="J15" i="19" s="1"/>
  <c r="V15" i="19" s="1"/>
  <c r="AP12" i="18"/>
  <c r="J16" i="19" s="1"/>
  <c r="V16" i="19" s="1"/>
  <c r="AP13" i="18"/>
  <c r="J17" i="19" s="1"/>
  <c r="V17" i="19" s="1"/>
  <c r="AP14" i="18"/>
  <c r="J18" i="19" s="1"/>
  <c r="V18" i="19" s="1"/>
  <c r="AP15" i="18"/>
  <c r="J19" i="19" s="1"/>
  <c r="V19" i="19" s="1"/>
  <c r="AP16" i="18"/>
  <c r="J20" i="19" s="1"/>
  <c r="V20" i="19" s="1"/>
  <c r="AP17" i="18"/>
  <c r="J21" i="19" s="1"/>
  <c r="V21" i="19" s="1"/>
  <c r="AP18" i="18"/>
  <c r="J22" i="19" s="1"/>
  <c r="V22" i="19" s="1"/>
  <c r="AP19" i="18"/>
  <c r="J23" i="19" s="1"/>
  <c r="V23" i="19" s="1"/>
  <c r="AP20" i="18"/>
  <c r="J24" i="19" s="1"/>
  <c r="V24" i="19" s="1"/>
  <c r="AP21" i="18"/>
  <c r="J25" i="19" s="1"/>
  <c r="V25" i="19" s="1"/>
  <c r="AP22" i="18"/>
  <c r="J26" i="19" s="1"/>
  <c r="V26" i="19" s="1"/>
  <c r="AP23" i="18"/>
  <c r="J27" i="19" s="1"/>
  <c r="V27" i="19" s="1"/>
  <c r="AP24" i="18"/>
  <c r="J28" i="19" s="1"/>
  <c r="V28" i="19" s="1"/>
  <c r="AP25" i="18"/>
  <c r="J29" i="19" s="1"/>
  <c r="V29" i="19" s="1"/>
  <c r="AP26" i="18"/>
  <c r="J30" i="19" s="1"/>
  <c r="V30" i="19" s="1"/>
  <c r="AP27" i="18"/>
  <c r="J31" i="19" s="1"/>
  <c r="V31" i="19" s="1"/>
  <c r="AP28" i="18"/>
  <c r="J32" i="19" s="1"/>
  <c r="V32" i="19" s="1"/>
  <c r="AP29" i="18"/>
  <c r="J33" i="19" s="1"/>
  <c r="V33" i="19" s="1"/>
  <c r="AP30" i="18"/>
  <c r="J34" i="19" s="1"/>
  <c r="V34" i="19" s="1"/>
  <c r="AP31" i="18"/>
  <c r="J35" i="19" s="1"/>
  <c r="V35" i="19" s="1"/>
  <c r="AP32" i="18"/>
  <c r="J36" i="19" s="1"/>
  <c r="V36" i="19" s="1"/>
  <c r="AP10" i="18"/>
  <c r="AO11" i="18"/>
  <c r="I15" i="19" s="1"/>
  <c r="U15" i="19" s="1"/>
  <c r="AO12" i="18"/>
  <c r="I16" i="19" s="1"/>
  <c r="U16" i="19" s="1"/>
  <c r="AO13" i="18"/>
  <c r="I17" i="19" s="1"/>
  <c r="U17" i="19" s="1"/>
  <c r="AO14" i="18"/>
  <c r="I18" i="19" s="1"/>
  <c r="U18" i="19" s="1"/>
  <c r="AO15" i="18"/>
  <c r="I19" i="19" s="1"/>
  <c r="U19" i="19" s="1"/>
  <c r="AO16" i="18"/>
  <c r="I20" i="19" s="1"/>
  <c r="U20" i="19" s="1"/>
  <c r="AO17" i="18"/>
  <c r="I21" i="19" s="1"/>
  <c r="U21" i="19" s="1"/>
  <c r="AO18" i="18"/>
  <c r="I22" i="19" s="1"/>
  <c r="U22" i="19" s="1"/>
  <c r="AO19" i="18"/>
  <c r="I23" i="19" s="1"/>
  <c r="U23" i="19" s="1"/>
  <c r="AO20" i="18"/>
  <c r="I24" i="19" s="1"/>
  <c r="U24" i="19" s="1"/>
  <c r="AO21" i="18"/>
  <c r="I25" i="19" s="1"/>
  <c r="U25" i="19" s="1"/>
  <c r="AO22" i="18"/>
  <c r="I26" i="19" s="1"/>
  <c r="U26" i="19" s="1"/>
  <c r="AO23" i="18"/>
  <c r="I27" i="19" s="1"/>
  <c r="U27" i="19" s="1"/>
  <c r="AO24" i="18"/>
  <c r="I28" i="19" s="1"/>
  <c r="U28" i="19" s="1"/>
  <c r="AO25" i="18"/>
  <c r="I29" i="19" s="1"/>
  <c r="U29" i="19" s="1"/>
  <c r="AO26" i="18"/>
  <c r="I30" i="19" s="1"/>
  <c r="U30" i="19" s="1"/>
  <c r="AO27" i="18"/>
  <c r="I31" i="19" s="1"/>
  <c r="U31" i="19" s="1"/>
  <c r="AO28" i="18"/>
  <c r="I32" i="19" s="1"/>
  <c r="U32" i="19" s="1"/>
  <c r="AO29" i="18"/>
  <c r="I33" i="19" s="1"/>
  <c r="U33" i="19" s="1"/>
  <c r="AO30" i="18"/>
  <c r="I34" i="19" s="1"/>
  <c r="U34" i="19" s="1"/>
  <c r="AO31" i="18"/>
  <c r="I35" i="19" s="1"/>
  <c r="U35" i="19" s="1"/>
  <c r="AO32" i="18"/>
  <c r="I36" i="19" s="1"/>
  <c r="U36" i="19" s="1"/>
  <c r="AO10" i="18"/>
  <c r="AN11" i="18"/>
  <c r="H15" i="19" s="1"/>
  <c r="AN12" i="18"/>
  <c r="H16" i="19" s="1"/>
  <c r="AN13" i="18"/>
  <c r="H17" i="19" s="1"/>
  <c r="AN14" i="18"/>
  <c r="H18" i="19" s="1"/>
  <c r="AN15" i="18"/>
  <c r="H19" i="19" s="1"/>
  <c r="AN16" i="18"/>
  <c r="H20" i="19" s="1"/>
  <c r="AN17" i="18"/>
  <c r="H21" i="19" s="1"/>
  <c r="AN18" i="18"/>
  <c r="H22" i="19" s="1"/>
  <c r="AN19" i="18"/>
  <c r="H23" i="19" s="1"/>
  <c r="AN20" i="18"/>
  <c r="H24" i="19" s="1"/>
  <c r="AN21" i="18"/>
  <c r="H25" i="19" s="1"/>
  <c r="AN22" i="18"/>
  <c r="H26" i="19" s="1"/>
  <c r="AN23" i="18"/>
  <c r="H27" i="19" s="1"/>
  <c r="AN24" i="18"/>
  <c r="H28" i="19" s="1"/>
  <c r="AN25" i="18"/>
  <c r="H29" i="19" s="1"/>
  <c r="AN26" i="18"/>
  <c r="H30" i="19" s="1"/>
  <c r="AN27" i="18"/>
  <c r="H31" i="19" s="1"/>
  <c r="AN28" i="18"/>
  <c r="H32" i="19" s="1"/>
  <c r="AN29" i="18"/>
  <c r="H33" i="19" s="1"/>
  <c r="AN30" i="18"/>
  <c r="H34" i="19" s="1"/>
  <c r="AN31" i="18"/>
  <c r="H35" i="19" s="1"/>
  <c r="AN32" i="18"/>
  <c r="H36" i="19" s="1"/>
  <c r="AN10" i="18"/>
  <c r="AL11" i="18"/>
  <c r="F15" i="19" s="1"/>
  <c r="O15" i="19" s="1"/>
  <c r="AL12" i="18"/>
  <c r="F16" i="19" s="1"/>
  <c r="O16" i="19" s="1"/>
  <c r="AL13" i="18"/>
  <c r="F17" i="19" s="1"/>
  <c r="O17" i="19" s="1"/>
  <c r="AL14" i="18"/>
  <c r="F18" i="19" s="1"/>
  <c r="O18" i="19" s="1"/>
  <c r="AL15" i="18"/>
  <c r="F19" i="19" s="1"/>
  <c r="O19" i="19" s="1"/>
  <c r="AL16" i="18"/>
  <c r="F20" i="19" s="1"/>
  <c r="O20" i="19" s="1"/>
  <c r="AL17" i="18"/>
  <c r="F21" i="19" s="1"/>
  <c r="O21" i="19" s="1"/>
  <c r="AL18" i="18"/>
  <c r="F22" i="19" s="1"/>
  <c r="O22" i="19" s="1"/>
  <c r="AL19" i="18"/>
  <c r="F23" i="19" s="1"/>
  <c r="O23" i="19" s="1"/>
  <c r="AL20" i="18"/>
  <c r="F24" i="19" s="1"/>
  <c r="O24" i="19" s="1"/>
  <c r="AL21" i="18"/>
  <c r="F25" i="19" s="1"/>
  <c r="O25" i="19" s="1"/>
  <c r="AL22" i="18"/>
  <c r="F26" i="19" s="1"/>
  <c r="O26" i="19" s="1"/>
  <c r="AL23" i="18"/>
  <c r="F27" i="19" s="1"/>
  <c r="O27" i="19" s="1"/>
  <c r="AL24" i="18"/>
  <c r="F28" i="19" s="1"/>
  <c r="O28" i="19" s="1"/>
  <c r="AL25" i="18"/>
  <c r="F29" i="19" s="1"/>
  <c r="O29" i="19" s="1"/>
  <c r="AL26" i="18"/>
  <c r="F30" i="19" s="1"/>
  <c r="O30" i="19" s="1"/>
  <c r="AL27" i="18"/>
  <c r="F31" i="19" s="1"/>
  <c r="O31" i="19" s="1"/>
  <c r="AL28" i="18"/>
  <c r="F32" i="19" s="1"/>
  <c r="O32" i="19" s="1"/>
  <c r="AL29" i="18"/>
  <c r="F33" i="19" s="1"/>
  <c r="O33" i="19" s="1"/>
  <c r="AL30" i="18"/>
  <c r="F34" i="19" s="1"/>
  <c r="O34" i="19" s="1"/>
  <c r="AL31" i="18"/>
  <c r="F35" i="19" s="1"/>
  <c r="O35" i="19" s="1"/>
  <c r="AL32" i="18"/>
  <c r="F36" i="19" s="1"/>
  <c r="O36" i="19" s="1"/>
  <c r="AL10" i="18"/>
  <c r="AK11" i="18"/>
  <c r="E15" i="19" s="1"/>
  <c r="N15" i="19" s="1"/>
  <c r="AK12" i="18"/>
  <c r="E16" i="19" s="1"/>
  <c r="N16" i="19" s="1"/>
  <c r="AK13" i="18"/>
  <c r="E17" i="19" s="1"/>
  <c r="N17" i="19" s="1"/>
  <c r="AK14" i="18"/>
  <c r="E18" i="19" s="1"/>
  <c r="N18" i="19" s="1"/>
  <c r="AK15" i="18"/>
  <c r="E19" i="19" s="1"/>
  <c r="N19" i="19" s="1"/>
  <c r="AK16" i="18"/>
  <c r="E20" i="19" s="1"/>
  <c r="N20" i="19" s="1"/>
  <c r="AK17" i="18"/>
  <c r="E21" i="19" s="1"/>
  <c r="N21" i="19" s="1"/>
  <c r="AK18" i="18"/>
  <c r="E22" i="19" s="1"/>
  <c r="N22" i="19" s="1"/>
  <c r="AK19" i="18"/>
  <c r="E23" i="19" s="1"/>
  <c r="N23" i="19" s="1"/>
  <c r="AK20" i="18"/>
  <c r="E24" i="19" s="1"/>
  <c r="N24" i="19" s="1"/>
  <c r="AK21" i="18"/>
  <c r="E25" i="19" s="1"/>
  <c r="N25" i="19" s="1"/>
  <c r="AK22" i="18"/>
  <c r="E26" i="19" s="1"/>
  <c r="N26" i="19" s="1"/>
  <c r="AK23" i="18"/>
  <c r="E27" i="19" s="1"/>
  <c r="N27" i="19" s="1"/>
  <c r="AK24" i="18"/>
  <c r="E28" i="19" s="1"/>
  <c r="N28" i="19" s="1"/>
  <c r="AK25" i="18"/>
  <c r="E29" i="19" s="1"/>
  <c r="N29" i="19" s="1"/>
  <c r="AK26" i="18"/>
  <c r="E30" i="19" s="1"/>
  <c r="N30" i="19" s="1"/>
  <c r="AK27" i="18"/>
  <c r="E31" i="19" s="1"/>
  <c r="N31" i="19" s="1"/>
  <c r="AK28" i="18"/>
  <c r="E32" i="19" s="1"/>
  <c r="N32" i="19" s="1"/>
  <c r="AK29" i="18"/>
  <c r="E33" i="19" s="1"/>
  <c r="N33" i="19" s="1"/>
  <c r="AK30" i="18"/>
  <c r="E34" i="19" s="1"/>
  <c r="N34" i="19" s="1"/>
  <c r="AK31" i="18"/>
  <c r="E35" i="19" s="1"/>
  <c r="N35" i="19" s="1"/>
  <c r="AK32" i="18"/>
  <c r="E36" i="19" s="1"/>
  <c r="N36" i="19" s="1"/>
  <c r="AK10" i="18"/>
  <c r="AJ11" i="18"/>
  <c r="D15" i="19" s="1"/>
  <c r="AJ12" i="18"/>
  <c r="D16" i="19" s="1"/>
  <c r="AJ13" i="18"/>
  <c r="D17" i="19" s="1"/>
  <c r="AJ14" i="18"/>
  <c r="D18" i="19" s="1"/>
  <c r="AJ15" i="18"/>
  <c r="D19" i="19" s="1"/>
  <c r="AJ16" i="18"/>
  <c r="D20" i="19" s="1"/>
  <c r="AJ17" i="18"/>
  <c r="D21" i="19" s="1"/>
  <c r="AJ18" i="18"/>
  <c r="D22" i="19" s="1"/>
  <c r="AJ19" i="18"/>
  <c r="D23" i="19" s="1"/>
  <c r="AJ20" i="18"/>
  <c r="D24" i="19" s="1"/>
  <c r="AJ21" i="18"/>
  <c r="D25" i="19" s="1"/>
  <c r="AJ22" i="18"/>
  <c r="D26" i="19" s="1"/>
  <c r="AJ23" i="18"/>
  <c r="D27" i="19" s="1"/>
  <c r="AJ24" i="18"/>
  <c r="D28" i="19" s="1"/>
  <c r="AJ25" i="18"/>
  <c r="D29" i="19" s="1"/>
  <c r="AJ26" i="18"/>
  <c r="D30" i="19" s="1"/>
  <c r="AJ27" i="18"/>
  <c r="D31" i="19" s="1"/>
  <c r="AJ28" i="18"/>
  <c r="D32" i="19" s="1"/>
  <c r="AJ29" i="18"/>
  <c r="D33" i="19" s="1"/>
  <c r="AJ30" i="18"/>
  <c r="D34" i="19" s="1"/>
  <c r="AJ31" i="18"/>
  <c r="D35" i="19" s="1"/>
  <c r="AJ32" i="18"/>
  <c r="D36" i="19" s="1"/>
  <c r="AJ10" i="18"/>
  <c r="O83" i="11"/>
  <c r="P83" i="11" s="1"/>
  <c r="K83" i="11"/>
  <c r="L83" i="11" s="1"/>
  <c r="K70" i="11"/>
  <c r="L70" i="11" s="1"/>
  <c r="O57" i="11"/>
  <c r="P57" i="11" s="1"/>
  <c r="K57" i="11"/>
  <c r="L57" i="11" s="1"/>
  <c r="K44" i="11"/>
  <c r="L44" i="11" s="1"/>
  <c r="K31" i="11"/>
  <c r="L31" i="11" s="1"/>
  <c r="D45" i="18"/>
  <c r="O95" i="11"/>
  <c r="P95" i="11" s="1"/>
  <c r="K95" i="11"/>
  <c r="L95" i="11" s="1"/>
  <c r="O82" i="11"/>
  <c r="P82" i="11" s="1"/>
  <c r="K82" i="11"/>
  <c r="L82" i="11" s="1"/>
  <c r="K69" i="11"/>
  <c r="L69" i="11" s="1"/>
  <c r="O56" i="11"/>
  <c r="P56" i="11" s="1"/>
  <c r="K56" i="11"/>
  <c r="L56" i="11" s="1"/>
  <c r="K43" i="11"/>
  <c r="L43" i="11" s="1"/>
  <c r="K30" i="11"/>
  <c r="L30" i="11" s="1"/>
  <c r="D44" i="18"/>
  <c r="K94" i="11"/>
  <c r="O81" i="11"/>
  <c r="K81" i="11"/>
  <c r="K68" i="11"/>
  <c r="O55" i="11"/>
  <c r="K55" i="11"/>
  <c r="K42" i="11"/>
  <c r="K29" i="11"/>
  <c r="D43" i="18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D30" i="17"/>
  <c r="AD31" i="17"/>
  <c r="AD32" i="17"/>
  <c r="AD33" i="17"/>
  <c r="AD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C31" i="17"/>
  <c r="AC32" i="17"/>
  <c r="AC33" i="17"/>
  <c r="AC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11" i="17"/>
  <c r="B11" i="18"/>
  <c r="AH11" i="18" s="1"/>
  <c r="B12" i="18"/>
  <c r="AH12" i="18" s="1"/>
  <c r="B13" i="18"/>
  <c r="AH13" i="18" s="1"/>
  <c r="B14" i="18"/>
  <c r="AH14" i="18" s="1"/>
  <c r="B15" i="18"/>
  <c r="AH15" i="18" s="1"/>
  <c r="B16" i="18"/>
  <c r="AH16" i="18" s="1"/>
  <c r="B17" i="18"/>
  <c r="AH17" i="18" s="1"/>
  <c r="B18" i="18"/>
  <c r="AH18" i="18" s="1"/>
  <c r="B19" i="18"/>
  <c r="AH19" i="18" s="1"/>
  <c r="B20" i="18"/>
  <c r="AH20" i="18" s="1"/>
  <c r="B21" i="18"/>
  <c r="AH21" i="18" s="1"/>
  <c r="B22" i="18"/>
  <c r="AH22" i="18" s="1"/>
  <c r="B23" i="18"/>
  <c r="AH23" i="18" s="1"/>
  <c r="B24" i="18"/>
  <c r="AH24" i="18" s="1"/>
  <c r="B25" i="18"/>
  <c r="AH25" i="18" s="1"/>
  <c r="B26" i="18"/>
  <c r="AH26" i="18" s="1"/>
  <c r="B27" i="18"/>
  <c r="AH27" i="18" s="1"/>
  <c r="B28" i="18"/>
  <c r="AH28" i="18" s="1"/>
  <c r="B29" i="18"/>
  <c r="AH29" i="18" s="1"/>
  <c r="B30" i="18"/>
  <c r="AH30" i="18" s="1"/>
  <c r="B31" i="18"/>
  <c r="AH31" i="18" s="1"/>
  <c r="B32" i="18"/>
  <c r="AH32" i="18" s="1"/>
  <c r="B10" i="18"/>
  <c r="AH10" i="18" s="1"/>
  <c r="B12" i="17"/>
  <c r="V12" i="17" s="1"/>
  <c r="B13" i="17"/>
  <c r="V13" i="17" s="1"/>
  <c r="B14" i="17"/>
  <c r="V14" i="17" s="1"/>
  <c r="B15" i="17"/>
  <c r="V15" i="17" s="1"/>
  <c r="B16" i="17"/>
  <c r="V16" i="17" s="1"/>
  <c r="B17" i="17"/>
  <c r="V17" i="17" s="1"/>
  <c r="B18" i="17"/>
  <c r="V18" i="17" s="1"/>
  <c r="B19" i="17"/>
  <c r="V19" i="17" s="1"/>
  <c r="B20" i="17"/>
  <c r="V20" i="17" s="1"/>
  <c r="B21" i="17"/>
  <c r="V21" i="17" s="1"/>
  <c r="B22" i="17"/>
  <c r="V22" i="17" s="1"/>
  <c r="B23" i="17"/>
  <c r="V23" i="17" s="1"/>
  <c r="B24" i="17"/>
  <c r="V24" i="17" s="1"/>
  <c r="B25" i="17"/>
  <c r="V25" i="17" s="1"/>
  <c r="B26" i="17"/>
  <c r="V26" i="17" s="1"/>
  <c r="B27" i="17"/>
  <c r="V27" i="17" s="1"/>
  <c r="B28" i="17"/>
  <c r="V28" i="17" s="1"/>
  <c r="B29" i="17"/>
  <c r="V29" i="17" s="1"/>
  <c r="B30" i="17"/>
  <c r="V30" i="17" s="1"/>
  <c r="B31" i="17"/>
  <c r="V31" i="17" s="1"/>
  <c r="B32" i="17"/>
  <c r="V32" i="17" s="1"/>
  <c r="B33" i="17"/>
  <c r="V33" i="17" s="1"/>
  <c r="B11" i="17"/>
  <c r="V11" i="17" s="1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11" i="16"/>
  <c r="AF11" i="12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E30" i="16"/>
  <c r="AE31" i="16"/>
  <c r="AE32" i="16"/>
  <c r="AE33" i="16"/>
  <c r="AE11" i="16"/>
  <c r="AE11" i="12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D31" i="16"/>
  <c r="AD32" i="16"/>
  <c r="AD33" i="16"/>
  <c r="AD11" i="16"/>
  <c r="AD11" i="12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11" i="16"/>
  <c r="AF11" i="15"/>
  <c r="AA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A30" i="16"/>
  <c r="AA31" i="16"/>
  <c r="AA32" i="16"/>
  <c r="AA33" i="16"/>
  <c r="AA11" i="12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Z31" i="16"/>
  <c r="Z32" i="16"/>
  <c r="Z33" i="16"/>
  <c r="Z11" i="16"/>
  <c r="AD11" i="15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11" i="16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X32" i="12"/>
  <c r="Z32" i="12"/>
  <c r="AA32" i="12"/>
  <c r="AB32" i="12"/>
  <c r="AD32" i="12"/>
  <c r="AE32" i="12"/>
  <c r="AF32" i="12"/>
  <c r="X33" i="12"/>
  <c r="Z33" i="12"/>
  <c r="AA33" i="12"/>
  <c r="AB33" i="12"/>
  <c r="AD33" i="12"/>
  <c r="AE33" i="12"/>
  <c r="AF33" i="12"/>
  <c r="V31" i="13"/>
  <c r="V32" i="13"/>
  <c r="W32" i="13"/>
  <c r="X32" i="13"/>
  <c r="Z32" i="13"/>
  <c r="AA32" i="13"/>
  <c r="AB32" i="13"/>
  <c r="V33" i="13"/>
  <c r="W33" i="13"/>
  <c r="X33" i="13"/>
  <c r="Z33" i="13"/>
  <c r="AA33" i="13"/>
  <c r="AB33" i="13"/>
  <c r="B12" i="15"/>
  <c r="AB12" i="15" s="1"/>
  <c r="B13" i="15"/>
  <c r="AB13" i="15" s="1"/>
  <c r="B14" i="15"/>
  <c r="AB14" i="15" s="1"/>
  <c r="B15" i="15"/>
  <c r="AB15" i="15" s="1"/>
  <c r="B16" i="15"/>
  <c r="AB16" i="15" s="1"/>
  <c r="B17" i="15"/>
  <c r="AB17" i="15" s="1"/>
  <c r="B18" i="15"/>
  <c r="AB18" i="15" s="1"/>
  <c r="B19" i="15"/>
  <c r="AB19" i="15" s="1"/>
  <c r="B20" i="15"/>
  <c r="AB20" i="15" s="1"/>
  <c r="B21" i="15"/>
  <c r="AB21" i="15" s="1"/>
  <c r="B22" i="15"/>
  <c r="AB22" i="15" s="1"/>
  <c r="B23" i="15"/>
  <c r="AB23" i="15" s="1"/>
  <c r="B24" i="15"/>
  <c r="AB24" i="15" s="1"/>
  <c r="B25" i="15"/>
  <c r="AB25" i="15" s="1"/>
  <c r="B26" i="15"/>
  <c r="AB26" i="15" s="1"/>
  <c r="B27" i="15"/>
  <c r="AB27" i="15" s="1"/>
  <c r="B28" i="15"/>
  <c r="AB28" i="15" s="1"/>
  <c r="B29" i="15"/>
  <c r="AB29" i="15" s="1"/>
  <c r="B30" i="15"/>
  <c r="AB30" i="15" s="1"/>
  <c r="AB31" i="15"/>
  <c r="AB32" i="15"/>
  <c r="AB33" i="15"/>
  <c r="B11" i="15"/>
  <c r="AB11" i="15" s="1"/>
  <c r="B12" i="13"/>
  <c r="T12" i="13" s="1"/>
  <c r="B13" i="13"/>
  <c r="T13" i="13" s="1"/>
  <c r="B14" i="13"/>
  <c r="B15" i="13"/>
  <c r="T15" i="13" s="1"/>
  <c r="B16" i="13"/>
  <c r="T16" i="13" s="1"/>
  <c r="B17" i="13"/>
  <c r="T17" i="13" s="1"/>
  <c r="B18" i="13"/>
  <c r="T18" i="13" s="1"/>
  <c r="B19" i="13"/>
  <c r="T19" i="13" s="1"/>
  <c r="B20" i="13"/>
  <c r="T20" i="13" s="1"/>
  <c r="B21" i="13"/>
  <c r="T21" i="13" s="1"/>
  <c r="B22" i="13"/>
  <c r="T22" i="13" s="1"/>
  <c r="B23" i="13"/>
  <c r="T23" i="13" s="1"/>
  <c r="B24" i="13"/>
  <c r="T24" i="13" s="1"/>
  <c r="B25" i="13"/>
  <c r="T25" i="13" s="1"/>
  <c r="B26" i="13"/>
  <c r="T26" i="13" s="1"/>
  <c r="B27" i="13"/>
  <c r="T27" i="13" s="1"/>
  <c r="B28" i="13"/>
  <c r="T28" i="13" s="1"/>
  <c r="B29" i="13"/>
  <c r="T29" i="13" s="1"/>
  <c r="B30" i="13"/>
  <c r="T30" i="13" s="1"/>
  <c r="B31" i="13"/>
  <c r="T31" i="13" s="1"/>
  <c r="T32" i="13"/>
  <c r="T33" i="13"/>
  <c r="B11" i="13"/>
  <c r="T11" i="13" s="1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11" i="13"/>
  <c r="AB11" i="12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11" i="13"/>
  <c r="V15" i="13"/>
  <c r="V12" i="13"/>
  <c r="V13" i="13"/>
  <c r="V14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11" i="13"/>
  <c r="Z11" i="12"/>
  <c r="T14" i="13"/>
  <c r="C46" i="13"/>
  <c r="D46" i="13"/>
  <c r="D45" i="13"/>
  <c r="D44" i="13"/>
  <c r="AE13" i="12"/>
  <c r="X31" i="12"/>
  <c r="X11" i="12"/>
  <c r="AF31" i="12"/>
  <c r="AE31" i="12"/>
  <c r="AD31" i="12"/>
  <c r="AB31" i="12"/>
  <c r="AA31" i="12"/>
  <c r="Z31" i="12"/>
  <c r="AF30" i="12"/>
  <c r="AE30" i="12"/>
  <c r="AD30" i="12"/>
  <c r="AB30" i="12"/>
  <c r="AA30" i="12"/>
  <c r="Z30" i="12"/>
  <c r="X30" i="12"/>
  <c r="AF28" i="12"/>
  <c r="AE28" i="12"/>
  <c r="AD28" i="12"/>
  <c r="AB28" i="12"/>
  <c r="AA28" i="12"/>
  <c r="Z28" i="12"/>
  <c r="X28" i="12"/>
  <c r="AF27" i="12"/>
  <c r="AE27" i="12"/>
  <c r="AD27" i="12"/>
  <c r="AB27" i="12"/>
  <c r="AA27" i="12"/>
  <c r="Z27" i="12"/>
  <c r="X27" i="12"/>
  <c r="AF26" i="12"/>
  <c r="AE26" i="12"/>
  <c r="AD26" i="12"/>
  <c r="AB26" i="12"/>
  <c r="AA26" i="12"/>
  <c r="Z26" i="12"/>
  <c r="X26" i="12"/>
  <c r="AF25" i="12"/>
  <c r="AE25" i="12"/>
  <c r="AD25" i="12"/>
  <c r="AB25" i="12"/>
  <c r="AA25" i="12"/>
  <c r="Z25" i="12"/>
  <c r="X25" i="12"/>
  <c r="AF24" i="12"/>
  <c r="AE24" i="12"/>
  <c r="AD24" i="12"/>
  <c r="AB24" i="12"/>
  <c r="AA24" i="12"/>
  <c r="Z24" i="12"/>
  <c r="X24" i="12"/>
  <c r="AF23" i="12"/>
  <c r="AE23" i="12"/>
  <c r="AD23" i="12"/>
  <c r="AB23" i="12"/>
  <c r="AA23" i="12"/>
  <c r="Z23" i="12"/>
  <c r="X23" i="12"/>
  <c r="AF22" i="12"/>
  <c r="AE22" i="12"/>
  <c r="AD22" i="12"/>
  <c r="AB22" i="12"/>
  <c r="AA22" i="12"/>
  <c r="Z22" i="12"/>
  <c r="X22" i="12"/>
  <c r="AF20" i="12"/>
  <c r="AE20" i="12"/>
  <c r="AD20" i="12"/>
  <c r="AB20" i="12"/>
  <c r="AA20" i="12"/>
  <c r="Z20" i="12"/>
  <c r="X20" i="12"/>
  <c r="AF19" i="12"/>
  <c r="AE19" i="12"/>
  <c r="AD19" i="12"/>
  <c r="AB19" i="12"/>
  <c r="AA19" i="12"/>
  <c r="Z19" i="12"/>
  <c r="X19" i="12"/>
  <c r="AF18" i="12"/>
  <c r="AE18" i="12"/>
  <c r="AD18" i="12"/>
  <c r="AB18" i="12"/>
  <c r="AA18" i="12"/>
  <c r="Z18" i="12"/>
  <c r="X18" i="12"/>
  <c r="AF16" i="12"/>
  <c r="AE16" i="12"/>
  <c r="AD16" i="12"/>
  <c r="AB16" i="12"/>
  <c r="AA16" i="12"/>
  <c r="Z16" i="12"/>
  <c r="X16" i="12"/>
  <c r="AF15" i="12"/>
  <c r="AE15" i="12"/>
  <c r="AD15" i="12"/>
  <c r="AB15" i="12"/>
  <c r="AA15" i="12"/>
  <c r="Z15" i="12"/>
  <c r="X15" i="12"/>
  <c r="AF14" i="12"/>
  <c r="AE14" i="12"/>
  <c r="AD14" i="12"/>
  <c r="AB14" i="12"/>
  <c r="AA14" i="12"/>
  <c r="Z14" i="12"/>
  <c r="X14" i="12"/>
  <c r="AF13" i="12"/>
  <c r="AD13" i="12"/>
  <c r="AB13" i="12"/>
  <c r="AA13" i="12"/>
  <c r="Z13" i="12"/>
  <c r="X13" i="12"/>
  <c r="AF12" i="12"/>
  <c r="AE12" i="12"/>
  <c r="AD12" i="12"/>
  <c r="AB12" i="12"/>
  <c r="AA12" i="12"/>
  <c r="Z12" i="12"/>
  <c r="X12" i="12"/>
  <c r="AD36" i="17" l="1"/>
  <c r="AD36" i="16"/>
  <c r="AE36" i="16"/>
  <c r="AF36" i="16"/>
  <c r="AB36" i="13"/>
  <c r="AI36" i="15"/>
  <c r="P36" i="19"/>
  <c r="Q36" i="19" s="1"/>
  <c r="D13" i="7" s="1"/>
  <c r="P32" i="19"/>
  <c r="Q32" i="19" s="1"/>
  <c r="D17" i="7" s="1"/>
  <c r="P24" i="19"/>
  <c r="Q24" i="19" s="1"/>
  <c r="D25" i="7" s="1"/>
  <c r="P20" i="19"/>
  <c r="Q20" i="19" s="1"/>
  <c r="D29" i="7" s="1"/>
  <c r="P16" i="19"/>
  <c r="Q16" i="19" s="1"/>
  <c r="D33" i="7" s="1"/>
  <c r="W33" i="19"/>
  <c r="X33" i="19" s="1"/>
  <c r="E16" i="7" s="1"/>
  <c r="W25" i="19"/>
  <c r="X25" i="19" s="1"/>
  <c r="E24" i="7" s="1"/>
  <c r="W21" i="19"/>
  <c r="X21" i="19" s="1"/>
  <c r="E28" i="7" s="1"/>
  <c r="W17" i="19"/>
  <c r="X17" i="19" s="1"/>
  <c r="E32" i="7" s="1"/>
  <c r="P33" i="19"/>
  <c r="Q33" i="19" s="1"/>
  <c r="D16" i="7" s="1"/>
  <c r="P29" i="19"/>
  <c r="Q29" i="19" s="1"/>
  <c r="D20" i="7" s="1"/>
  <c r="P25" i="19"/>
  <c r="Q25" i="19" s="1"/>
  <c r="D24" i="7" s="1"/>
  <c r="P21" i="19"/>
  <c r="Q21" i="19" s="1"/>
  <c r="D28" i="7" s="1"/>
  <c r="P17" i="19"/>
  <c r="Q17" i="19" s="1"/>
  <c r="D32" i="7" s="1"/>
  <c r="W34" i="19"/>
  <c r="X34" i="19" s="1"/>
  <c r="E15" i="7" s="1"/>
  <c r="W30" i="19"/>
  <c r="X30" i="19" s="1"/>
  <c r="E19" i="7" s="1"/>
  <c r="W26" i="19"/>
  <c r="X26" i="19" s="1"/>
  <c r="E23" i="7" s="1"/>
  <c r="W22" i="19"/>
  <c r="X22" i="19" s="1"/>
  <c r="E27" i="7" s="1"/>
  <c r="W18" i="19"/>
  <c r="X18" i="19" s="1"/>
  <c r="E31" i="7" s="1"/>
  <c r="AH36" i="15"/>
  <c r="AA36" i="13"/>
  <c r="Z36" i="13"/>
  <c r="X36" i="13"/>
  <c r="W29" i="19"/>
  <c r="X29" i="19" s="1"/>
  <c r="E20" i="7" s="1"/>
  <c r="P28" i="19"/>
  <c r="Q28" i="19" s="1"/>
  <c r="D21" i="7" s="1"/>
  <c r="AO35" i="18"/>
  <c r="AL35" i="18"/>
  <c r="AN35" i="18"/>
  <c r="AJ35" i="18"/>
  <c r="AK35" i="18"/>
  <c r="AP35" i="18"/>
  <c r="X36" i="17"/>
  <c r="AC36" i="17"/>
  <c r="Y36" i="17"/>
  <c r="Z36" i="17"/>
  <c r="AB36" i="17"/>
  <c r="AA36" i="16"/>
  <c r="Z36" i="16"/>
  <c r="AB36" i="16"/>
  <c r="AE36" i="15"/>
  <c r="AD36" i="15"/>
  <c r="AF36" i="15"/>
  <c r="AJ36" i="15"/>
  <c r="V36" i="13"/>
  <c r="W36" i="13"/>
  <c r="AB36" i="12"/>
  <c r="AD36" i="12"/>
  <c r="AE36" i="12"/>
  <c r="AF36" i="12"/>
  <c r="Z36" i="12"/>
  <c r="AA36" i="12"/>
  <c r="P35" i="19"/>
  <c r="Q35" i="19" s="1"/>
  <c r="D14" i="7" s="1"/>
  <c r="P31" i="19"/>
  <c r="Q31" i="19" s="1"/>
  <c r="D18" i="7" s="1"/>
  <c r="P27" i="19"/>
  <c r="Q27" i="19" s="1"/>
  <c r="D22" i="7" s="1"/>
  <c r="P23" i="19"/>
  <c r="Q23" i="19" s="1"/>
  <c r="D26" i="7" s="1"/>
  <c r="P19" i="19"/>
  <c r="Q19" i="19" s="1"/>
  <c r="D30" i="7" s="1"/>
  <c r="P15" i="19"/>
  <c r="Q15" i="19" s="1"/>
  <c r="D34" i="7" s="1"/>
  <c r="W36" i="19"/>
  <c r="X36" i="19" s="1"/>
  <c r="E13" i="7" s="1"/>
  <c r="W32" i="19"/>
  <c r="X32" i="19" s="1"/>
  <c r="E17" i="7" s="1"/>
  <c r="W28" i="19"/>
  <c r="X28" i="19" s="1"/>
  <c r="E21" i="7" s="1"/>
  <c r="W24" i="19"/>
  <c r="X24" i="19" s="1"/>
  <c r="E25" i="7" s="1"/>
  <c r="W20" i="19"/>
  <c r="X20" i="19" s="1"/>
  <c r="E29" i="7" s="1"/>
  <c r="W16" i="19"/>
  <c r="X16" i="19" s="1"/>
  <c r="E33" i="7" s="1"/>
  <c r="L42" i="11"/>
  <c r="L45" i="11" s="1"/>
  <c r="K45" i="11"/>
  <c r="L68" i="11"/>
  <c r="L71" i="11" s="1"/>
  <c r="K71" i="11"/>
  <c r="L94" i="11"/>
  <c r="L97" i="11" s="1"/>
  <c r="K97" i="11"/>
  <c r="P55" i="11"/>
  <c r="P58" i="11" s="1"/>
  <c r="O58" i="11"/>
  <c r="P81" i="11"/>
  <c r="P84" i="11" s="1"/>
  <c r="O84" i="11"/>
  <c r="L29" i="11"/>
  <c r="L32" i="11" s="1"/>
  <c r="K32" i="11"/>
  <c r="L55" i="11"/>
  <c r="L58" i="11" s="1"/>
  <c r="K58" i="11"/>
  <c r="L81" i="11"/>
  <c r="L84" i="11" s="1"/>
  <c r="K84" i="11"/>
  <c r="P30" i="19"/>
  <c r="Q30" i="19" s="1"/>
  <c r="D19" i="7" s="1"/>
  <c r="P26" i="19"/>
  <c r="Q26" i="19" s="1"/>
  <c r="D23" i="7" s="1"/>
  <c r="P22" i="19"/>
  <c r="Q22" i="19" s="1"/>
  <c r="D27" i="7" s="1"/>
  <c r="P18" i="19"/>
  <c r="Q18" i="19" s="1"/>
  <c r="D31" i="7" s="1"/>
  <c r="W35" i="19"/>
  <c r="X35" i="19" s="1"/>
  <c r="E14" i="7" s="1"/>
  <c r="W31" i="19"/>
  <c r="X31" i="19" s="1"/>
  <c r="E18" i="7" s="1"/>
  <c r="W27" i="19"/>
  <c r="X27" i="19" s="1"/>
  <c r="E22" i="7" s="1"/>
  <c r="W23" i="19"/>
  <c r="X23" i="19" s="1"/>
  <c r="E26" i="7" s="1"/>
  <c r="W19" i="19"/>
  <c r="X19" i="19" s="1"/>
  <c r="E30" i="7" s="1"/>
  <c r="W15" i="19"/>
  <c r="X15" i="19" s="1"/>
  <c r="E34" i="7" s="1"/>
  <c r="K4" i="11"/>
  <c r="C43" i="18"/>
  <c r="K5" i="11"/>
  <c r="L5" i="11" s="1"/>
  <c r="C44" i="18"/>
  <c r="K6" i="11"/>
  <c r="L6" i="11" s="1"/>
  <c r="C45" i="18"/>
  <c r="D46" i="17"/>
  <c r="C45" i="17"/>
  <c r="D44" i="17"/>
  <c r="C46" i="17"/>
  <c r="C44" i="15"/>
  <c r="C45" i="15"/>
  <c r="D44" i="15"/>
  <c r="C45" i="13"/>
  <c r="K17" i="11"/>
  <c r="N94" i="11"/>
  <c r="O94" i="11"/>
  <c r="H14" i="19"/>
  <c r="H39" i="19" s="1"/>
  <c r="K19" i="11"/>
  <c r="L19" i="11" s="1"/>
  <c r="D14" i="19"/>
  <c r="D39" i="19" s="1"/>
  <c r="I14" i="19"/>
  <c r="K18" i="11"/>
  <c r="L18" i="11" s="1"/>
  <c r="O4" i="11"/>
  <c r="O5" i="11"/>
  <c r="P5" i="11" s="1"/>
  <c r="O6" i="11"/>
  <c r="P6" i="11" s="1"/>
  <c r="E14" i="19"/>
  <c r="J14" i="19"/>
  <c r="F14" i="19"/>
  <c r="D45" i="17"/>
  <c r="C44" i="17"/>
  <c r="D44" i="16"/>
  <c r="D45" i="16"/>
  <c r="D46" i="16"/>
  <c r="C44" i="16"/>
  <c r="C45" i="16"/>
  <c r="C46" i="16"/>
  <c r="D45" i="15"/>
  <c r="D46" i="15"/>
  <c r="C46" i="15"/>
  <c r="C44" i="13"/>
  <c r="D45" i="12"/>
  <c r="D46" i="12"/>
  <c r="D44" i="12"/>
  <c r="C45" i="12"/>
  <c r="C46" i="12"/>
  <c r="P34" i="19"/>
  <c r="Q34" i="19" s="1"/>
  <c r="D15" i="7" s="1"/>
  <c r="V14" i="19" l="1"/>
  <c r="J39" i="19"/>
  <c r="O14" i="19"/>
  <c r="F39" i="19"/>
  <c r="U14" i="19"/>
  <c r="I39" i="19"/>
  <c r="N14" i="19"/>
  <c r="E39" i="19"/>
  <c r="L17" i="11"/>
  <c r="L20" i="11" s="1"/>
  <c r="K20" i="11"/>
  <c r="L4" i="11"/>
  <c r="L7" i="11" s="1"/>
  <c r="K7" i="11"/>
  <c r="P94" i="11"/>
  <c r="P97" i="11" s="1"/>
  <c r="O97" i="11"/>
  <c r="P4" i="11"/>
  <c r="P7" i="11" s="1"/>
  <c r="O7" i="11"/>
  <c r="W14" i="19" l="1"/>
  <c r="X14" i="19" s="1"/>
  <c r="E35" i="7" s="1"/>
  <c r="P14" i="19"/>
  <c r="Q14" i="19" s="1"/>
  <c r="D35" i="7" s="1"/>
</calcChain>
</file>

<file path=xl/sharedStrings.xml><?xml version="1.0" encoding="utf-8"?>
<sst xmlns="http://schemas.openxmlformats.org/spreadsheetml/2006/main" count="553" uniqueCount="128">
  <si>
    <t>Диагностика освоения содержания Программы</t>
  </si>
  <si>
    <t>№ п/п</t>
  </si>
  <si>
    <t>Фамилия, имя ребенка</t>
  </si>
  <si>
    <t>Виды деятельности</t>
  </si>
  <si>
    <t>Сенсорное развитие</t>
  </si>
  <si>
    <t>Ознакомление с пространственными отношениями</t>
  </si>
  <si>
    <t>Конструирование</t>
  </si>
  <si>
    <t>РЭМП</t>
  </si>
  <si>
    <t>Развитие экологических представлений</t>
  </si>
  <si>
    <t>Использует представления о сенсорных эталонах и их разновидностях в различных деятельностях</t>
  </si>
  <si>
    <t xml:space="preserve">Владеет принципом масштаба при вычерчивании плана для ориентировки в пространстве помещения </t>
  </si>
  <si>
    <t xml:space="preserve">Ориентируется на листе бумаги с помощью пространственных предлогов, наречий, указаний на точку отсчета </t>
  </si>
  <si>
    <t>Умеет представить строительный объект «в уме» с разных пространственных позиций с опорой на модельные образы предмета и их графическое изображение</t>
  </si>
  <si>
    <t>Умеет самостоятельно разрабатывать собственный замысел конструкции и конструировать по замыслу</t>
  </si>
  <si>
    <t>Владеет представлениями о закономерностях образования чисел, может назвать состав любого числа до 10</t>
  </si>
  <si>
    <t>Владеет представлениями о временах года, месяцах, днях недели, последовательностью их изменения</t>
  </si>
  <si>
    <t>Имеет представления о растениях и животных различных природных зон Земли, характерных особенностях природных зон, о взаимосвязи растений и животных с условиями жизни</t>
  </si>
  <si>
    <t>Самостоятельно экспериментирует с объектами живой и неживой природы, делает выводы об их свойствах, опираясь на результаты эксперимента</t>
  </si>
  <si>
    <t>СГ</t>
  </si>
  <si>
    <t>КГ</t>
  </si>
  <si>
    <t>№</t>
  </si>
  <si>
    <t>Ознакомление с художественной литературой и развитие речи</t>
  </si>
  <si>
    <t>Первоначальные основы грамоты и развитие произвольных движений рук</t>
  </si>
  <si>
    <t>Пересказывает и драматизирует небольшие литературные произведения, составляет по плану и образцу рассказы о предмете по сюжетным картинкам</t>
  </si>
  <si>
    <t>Различает жанры литературных произведений. Называет любимые сказки и рассказы. Знает наизусть 2-3 стихотворения, считалки, загадки.</t>
  </si>
  <si>
    <t>Планирует игры-драматизации, удерживает принятую роль во время разыгрывания худ.произведения</t>
  </si>
  <si>
    <t>Анализирует 3-5 сложные предложения и выполняет его графическую запись в соответствии с правилами написания предложений</t>
  </si>
  <si>
    <t>Строит слово и предложение из букв азбуки и фишек.</t>
  </si>
  <si>
    <t>Знает все гласные, правила их написания и правильно употребляет при составлении слов</t>
  </si>
  <si>
    <t>Читает по слогам плавно и слитно</t>
  </si>
  <si>
    <t>Самостоятельно находит и обводит нужную конфигурацию буквы, находит общий элемент в буквах</t>
  </si>
  <si>
    <t>Образовательная область «СОЦИАЛЬНО-КОММУНИКАТИВНОЕ РАЗВИТИЕ»</t>
  </si>
  <si>
    <t>Ф. И. ребенка</t>
  </si>
  <si>
    <t>Социально-игровая деятельность</t>
  </si>
  <si>
    <t>В дидактической игре договаривается со сверстниками об очередности ходов, выборе схем, карт; проявляет себя терпимым и доброжела-тельным партнером</t>
  </si>
  <si>
    <t>Формирование представлений о ЗОЖ</t>
  </si>
  <si>
    <t>Физическая культура</t>
  </si>
  <si>
    <t>Имеет устойчивый иммунитет, любит и имеет возможность проводить на свежем  воздухе не менее 2–3 часов в день, не имеет пропусков по заболеваемости</t>
  </si>
  <si>
    <t>Образовательная область «ХУДОЖЕСТВЕННО-ЭСТЕТИЧЕСКОЕ РАЗВИТИЕ»</t>
  </si>
  <si>
    <t>Музыкальная деятельность</t>
  </si>
  <si>
    <t>Изобразительная деятельность</t>
  </si>
  <si>
    <t>Мониторинг освоения содержания образовательной программы</t>
  </si>
  <si>
    <t>Основная часть</t>
  </si>
  <si>
    <t>Самостоятельно отбирает или придумывает разнообразные сюжеты игр; придерживается в процессе игры намеченного замысла, оставляя место для импровизации</t>
  </si>
  <si>
    <t>Находит новую трактовку роли и исполняет ее. Может моделировать предметно-игровую среду</t>
  </si>
  <si>
    <t>Самообслуживание, самостоятельность, трудовое воспитание</t>
  </si>
  <si>
    <t>Имеет сформированные представления о здоровом образе жизни (об особенностях строения и функциях организма человека, о важности соблюдения режима дня, о рациональном питании, о значении двигательной активности в жизни человека, о пользе и видах закаливающих процедур, о роли солнечного света, воздуха и воды в жизни человека и их влиянии на здоровье)</t>
  </si>
  <si>
    <t>Правильно выполняет все виды основных движений (ходьба, бег, прыжки, метание, лазанье)</t>
  </si>
  <si>
    <t>Может прыгать на мягкое покрытие с высоты до 40 см, мягко приземляться, прыгать в длину с места на расстояние не менее 100 см, с разбега не менее 180 см, в высоту с разбега – не менее 50 см, прыгать через короткую и длинную скакалку разными способами</t>
  </si>
  <si>
    <t>Может перебрасывать набивные мячи (до 1 кг), бросать предметы в цель из разных положений, попадать в вертикальную и горизонтальную цель с расстояния 4–5 м, метать предметы правой и левой рукой на расстояние 12 м, метать предметы в движущуюся цель</t>
  </si>
  <si>
    <t>Выполняет физические упражнения из разных положений четко и ритмично, в заданном темпе, под музыку, по словесной инструкции; следит за правильной осанкой</t>
  </si>
  <si>
    <t>Узнает мелодию Государственного гимна РФ. Определяет жанр прослушанного произведения (марш, песня, танец); инструмент, на котором оно исполнено</t>
  </si>
  <si>
    <t>Различает части музыкального произведения (вступление, заключение, запев, припев). Инсценирует игровые песни, придумывает варианты образных движений в играх и хороводах</t>
  </si>
  <si>
    <t xml:space="preserve">Ходит на лыжах переменным скользящим шагом,  умеет кататься на велосипеде, самокате </t>
  </si>
  <si>
    <t>Умеет самостоятельно организовывать подвижные игры, придумывать собственные игры, варианты игр</t>
  </si>
  <si>
    <t>Развитие элементов логического мышления</t>
  </si>
  <si>
    <t>Может произвести классификацию разнородного материала с выделением понятийных групп, опираясь на существенные признаки</t>
  </si>
  <si>
    <t>Образовательная область «РЕЧЕВОЕ РАЗВИТИЕ»</t>
  </si>
  <si>
    <t>Принимает и свободно владеет основными нормами и правилами</t>
  </si>
  <si>
    <t>Позитивно настроен на общение с другими людьми</t>
  </si>
  <si>
    <t>Умеет говорить о своих чувствах и понимать чувства другого человека</t>
  </si>
  <si>
    <t>Стремится к совместному взаимодействию с другими (играм и занятиям), может пойти на компромисс, договариваться, уступать</t>
  </si>
  <si>
    <t>Самостоятельно ухаживает за одеждой, устраняет непорядок в своем внешнем виде. Ответственно выполняет обязанности дежурного, проявляет трудолюбие при трудовых поручениях и труде на природе</t>
  </si>
  <si>
    <t>Может планировать свою трудовую деятельность: отбирать материалы, инструменты, необходимые для занятий, игр</t>
  </si>
  <si>
    <t>Образовательная область «ФИЗИЧЕСКОЕ РАЗВИТИЕ»</t>
  </si>
  <si>
    <t>Усвоил основные культурно-гигиенические навыки (быстро и правильно умывается, насухо вытирается, пользуется индивидуальным полотенцем, полощет рот после еды, правильно пользуется носовым платком и расческой, следит за своим внешним видом, быстро раздевается и одевается, вешает одежду в определенном порядке, следит за чистотой одежды и обуви)</t>
  </si>
  <si>
    <t>Умеет в составе группы перестраиваться в 3–4 колонны, в 2–3 круга на ходу,в 2 шеренги после расчета на первый-второй, соблюдать интервалы во время передвижения</t>
  </si>
  <si>
    <t>Может петь песни в удобном диапазоне, выразительно, правильно передавая мелодию, индивидуально и коллективно, в сопровождении и без него</t>
  </si>
  <si>
    <t>Умеет выразительно и ритмично двигаться в соответствии с характером музыки, выполнять танцевальные движения (шаг с притопом, приставной шаг с приседанием, пружинящий шаг, боковой галоп, переменный шаг)</t>
  </si>
  <si>
    <t>Исполняет сольно и в ансамбле на ударных и звуковысотных детских музыкальных инструментах несложные песни и мелодии</t>
  </si>
  <si>
    <t xml:space="preserve">Различает и называет виды изобразительного искусства (живопись, графика, скульптура, декоративно-прикладное и народное искусство) </t>
  </si>
  <si>
    <t xml:space="preserve">Рисование. Создает индивидуальные и коллективные рисунки, декоративные, предметные и сюжетные композиции на различные темы; использует разные материалы и способы рисования </t>
  </si>
  <si>
    <t>Лепка. Лепит различные предметы, передавая их форму, пропорции, позы и движения, сюжетные композиции из 2–3 и более предметов; владеет способами «налепа» и рельефа; расписывает изделия по мотивам народных промыслов</t>
  </si>
  <si>
    <t xml:space="preserve">Аппликация. Создает 
изображения 
различных 
предметов, 
используя 
бумагу разной фактуры, 
способы 
вырезания 
и обрывания. Создает 
сюжетные 
и декоративные композиции
</t>
  </si>
  <si>
    <t>Уровень овладения необходимыми навыками и умениями по видам деятельности</t>
  </si>
  <si>
    <t>Сенсорное  развитие</t>
  </si>
  <si>
    <t>Формирование основ безопасного поведения</t>
  </si>
  <si>
    <t>Формирование представлений о здоровом образе жизни</t>
  </si>
  <si>
    <t xml:space="preserve">Формирование основ безопасного 
поведения
</t>
  </si>
  <si>
    <t>Соблюдает элементарные правила безопасности поведения в детском саду, на улице, в транспорте. Понимает значение сигналов светофора</t>
  </si>
  <si>
    <t xml:space="preserve">Различает и называет спецтранспорт, его назначение, некоторые дорожные знаки, части дороги </t>
  </si>
  <si>
    <t xml:space="preserve">Знает и соблюдает элементарные правила поведения на природе 
(способы правильного обращения с растениями и животными, бережного отношения к окружающей природе)
</t>
  </si>
  <si>
    <t>Образовательная область «ПОЗНАВАТЕЛЬНОЕ РАЗВИТИЕ»</t>
  </si>
  <si>
    <t>воспитанниками группы № 3 (подготовительная, 6–7 лет) за 2019 / 2020 учебный год.</t>
  </si>
  <si>
    <t>Баллы</t>
  </si>
  <si>
    <t>ФИО Ребенка</t>
  </si>
  <si>
    <t>Количество баллов 
по каждому ребенку на середину года</t>
  </si>
  <si>
    <t>Количество баллов 
по каждому ребенку на конец года</t>
  </si>
  <si>
    <t>Диаграмма</t>
  </si>
  <si>
    <t>ФИО ребенка</t>
  </si>
  <si>
    <t>% усвоения программы по каждому ребенку</t>
  </si>
  <si>
    <t>Середина года</t>
  </si>
  <si>
    <t>Конец года</t>
  </si>
  <si>
    <t>Сумма</t>
  </si>
  <si>
    <t>%</t>
  </si>
  <si>
    <t>Количество дисциплин</t>
  </si>
  <si>
    <t>Подсчет процентов усвоения программы воспитанниками группы №</t>
  </si>
  <si>
    <t>Количество детей</t>
  </si>
  <si>
    <t>Проверка</t>
  </si>
  <si>
    <t>Итого:</t>
  </si>
  <si>
    <t>Коичество детей</t>
  </si>
  <si>
    <t>Ананьин Михаил</t>
  </si>
  <si>
    <t>Арсентьева Мария</t>
  </si>
  <si>
    <t>Борисенкова Лада</t>
  </si>
  <si>
    <t>Додонов Максим</t>
  </si>
  <si>
    <t>Казаков Максим</t>
  </si>
  <si>
    <t>Котов Евгений</t>
  </si>
  <si>
    <t>Красноперов Ярослав</t>
  </si>
  <si>
    <t>Кривицкий Евгений</t>
  </si>
  <si>
    <t>Кукушкин Матвей</t>
  </si>
  <si>
    <t>Меркулова Софья</t>
  </si>
  <si>
    <t>Платонова Таисия</t>
  </si>
  <si>
    <t>Родионов Макар</t>
  </si>
  <si>
    <t>Рунова Александра</t>
  </si>
  <si>
    <t>Савельев Кирилл</t>
  </si>
  <si>
    <t>Трембицкая Ульяна</t>
  </si>
  <si>
    <t>Туголукова Вероника</t>
  </si>
  <si>
    <t>Фишер Филипп</t>
  </si>
  <si>
    <t>Хвастюк Михаил</t>
  </si>
  <si>
    <t>Шпортенко Ева</t>
  </si>
  <si>
    <t>Юдин Лука</t>
  </si>
  <si>
    <t>Аргандиваль Платон</t>
  </si>
  <si>
    <t>за 2020 / 2021 учебный год.</t>
  </si>
  <si>
    <t>воспитанниками группы № 10 (подготовительная, 6–7 лет)</t>
  </si>
  <si>
    <t>воспитанниками группы № 10(подготовительная, 6–7 лет)</t>
  </si>
  <si>
    <t>воспитанниками группы № 10(подготовительная, 6–7 лет) за 2020 / 2021 учебный год.</t>
  </si>
  <si>
    <t>Группа детского сада №10</t>
  </si>
  <si>
    <t>Воспитатели : Дутова С.И. Дьяченко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</si>
</sst>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 Tim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34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2" fillId="0" borderId="0" xfId="0" applyFont="1"/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0" fontId="16" fillId="0" borderId="4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/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0" fontId="11" fillId="0" borderId="45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28" xfId="0" applyFont="1" applyBorder="1" applyAlignment="1">
      <alignment horizontal="center" vertical="center"/>
    </xf>
    <xf numFmtId="0" fontId="17" fillId="0" borderId="0" xfId="0" applyFont="1" applyBorder="1"/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28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Border="1" applyProtection="1"/>
    <xf numFmtId="0" fontId="11" fillId="0" borderId="28" xfId="0" applyFont="1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10" fontId="19" fillId="0" borderId="53" xfId="0" applyNumberFormat="1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9" fontId="17" fillId="0" borderId="53" xfId="1" applyFont="1" applyBorder="1" applyAlignment="1">
      <alignment horizontal="center" vertical="center"/>
    </xf>
    <xf numFmtId="9" fontId="17" fillId="0" borderId="5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1" fillId="0" borderId="0" xfId="0" applyFont="1"/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8" fillId="0" borderId="58" xfId="0" applyFont="1" applyBorder="1" applyAlignment="1" applyProtection="1">
      <alignment horizontal="center" vertical="center" wrapText="1"/>
    </xf>
    <xf numFmtId="0" fontId="20" fillId="0" borderId="59" xfId="0" applyFont="1" applyBorder="1" applyAlignment="1" applyProtection="1">
      <alignment horizontal="center" vertical="center" wrapText="1"/>
    </xf>
    <xf numFmtId="0" fontId="20" fillId="0" borderId="45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0" fillId="0" borderId="28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/>
    </xf>
    <xf numFmtId="0" fontId="11" fillId="0" borderId="50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60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85909082600734"/>
          <c:y val="0.10152927367905012"/>
          <c:w val="0.75932704139465268"/>
          <c:h val="0.793932876854513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Диаграмма!$E$10</c:f>
              <c:strCache>
                <c:ptCount val="1"/>
                <c:pt idx="0">
                  <c:v>КГ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Диаграмма!$B$11:$C$35</c:f>
              <c:strCach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Аргандиваль Платон</c:v>
                </c:pt>
                <c:pt idx="5">
                  <c:v>Юдин Лука</c:v>
                </c:pt>
                <c:pt idx="6">
                  <c:v>Шпортенко Ева</c:v>
                </c:pt>
                <c:pt idx="7">
                  <c:v>Хвастюк Михаил</c:v>
                </c:pt>
                <c:pt idx="8">
                  <c:v>Фишер Филипп</c:v>
                </c:pt>
                <c:pt idx="9">
                  <c:v>Туголукова Вероника</c:v>
                </c:pt>
                <c:pt idx="10">
                  <c:v>Трембицкая Ульяна</c:v>
                </c:pt>
                <c:pt idx="11">
                  <c:v>Савельев Кирилл</c:v>
                </c:pt>
                <c:pt idx="12">
                  <c:v>Рунова Александра</c:v>
                </c:pt>
                <c:pt idx="13">
                  <c:v>Родионов Макар</c:v>
                </c:pt>
                <c:pt idx="14">
                  <c:v>Платонова Таисия</c:v>
                </c:pt>
                <c:pt idx="15">
                  <c:v>Меркулова Софья</c:v>
                </c:pt>
                <c:pt idx="16">
                  <c:v>Кукушкин Матвей</c:v>
                </c:pt>
                <c:pt idx="17">
                  <c:v>Кривицкий Евгений</c:v>
                </c:pt>
                <c:pt idx="18">
                  <c:v>Красноперов Ярослав</c:v>
                </c:pt>
                <c:pt idx="19">
                  <c:v>Котов Евгений</c:v>
                </c:pt>
                <c:pt idx="20">
                  <c:v>Казаков Максим</c:v>
                </c:pt>
                <c:pt idx="21">
                  <c:v>Додонов Максим</c:v>
                </c:pt>
                <c:pt idx="22">
                  <c:v>Борисенкова Лада</c:v>
                </c:pt>
                <c:pt idx="23">
                  <c:v>Арсентьева Мария</c:v>
                </c:pt>
                <c:pt idx="24">
                  <c:v>Ананьин Михаил</c:v>
                </c:pt>
              </c:strCache>
            </c:strRef>
          </c:cat>
          <c:val>
            <c:numRef>
              <c:f>Диаграмма!$E$11:$E$35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0.96666666666666667</c:v>
                </c:pt>
                <c:pt idx="11">
                  <c:v>1</c:v>
                </c:pt>
                <c:pt idx="12">
                  <c:v>0.93333333333333335</c:v>
                </c:pt>
                <c:pt idx="13">
                  <c:v>0.96666666666666667</c:v>
                </c:pt>
                <c:pt idx="14">
                  <c:v>0</c:v>
                </c:pt>
                <c:pt idx="15">
                  <c:v>0.6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0.96666666666666667</c:v>
                </c:pt>
                <c:pt idx="24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398-40A3-BFD2-F9FF293C1A4B}"/>
            </c:ext>
          </c:extLst>
        </c:ser>
        <c:ser>
          <c:idx val="1"/>
          <c:order val="1"/>
          <c:tx>
            <c:strRef>
              <c:f>Диаграмма!$D$10</c:f>
              <c:strCache>
                <c:ptCount val="1"/>
                <c:pt idx="0">
                  <c:v>СГ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8398-40A3-BFD2-F9FF293C1A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Диаграмма!$B$11:$C$35</c:f>
              <c:strCach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Аргандиваль Платон</c:v>
                </c:pt>
                <c:pt idx="5">
                  <c:v>Юдин Лука</c:v>
                </c:pt>
                <c:pt idx="6">
                  <c:v>Шпортенко Ева</c:v>
                </c:pt>
                <c:pt idx="7">
                  <c:v>Хвастюк Михаил</c:v>
                </c:pt>
                <c:pt idx="8">
                  <c:v>Фишер Филипп</c:v>
                </c:pt>
                <c:pt idx="9">
                  <c:v>Туголукова Вероника</c:v>
                </c:pt>
                <c:pt idx="10">
                  <c:v>Трембицкая Ульяна</c:v>
                </c:pt>
                <c:pt idx="11">
                  <c:v>Савельев Кирилл</c:v>
                </c:pt>
                <c:pt idx="12">
                  <c:v>Рунова Александра</c:v>
                </c:pt>
                <c:pt idx="13">
                  <c:v>Родионов Макар</c:v>
                </c:pt>
                <c:pt idx="14">
                  <c:v>Платонова Таисия</c:v>
                </c:pt>
                <c:pt idx="15">
                  <c:v>Меркулова Софья</c:v>
                </c:pt>
                <c:pt idx="16">
                  <c:v>Кукушкин Матвей</c:v>
                </c:pt>
                <c:pt idx="17">
                  <c:v>Кривицкий Евгений</c:v>
                </c:pt>
                <c:pt idx="18">
                  <c:v>Красноперов Ярослав</c:v>
                </c:pt>
                <c:pt idx="19">
                  <c:v>Котов Евгений</c:v>
                </c:pt>
                <c:pt idx="20">
                  <c:v>Казаков Максим</c:v>
                </c:pt>
                <c:pt idx="21">
                  <c:v>Додонов Максим</c:v>
                </c:pt>
                <c:pt idx="22">
                  <c:v>Борисенкова Лада</c:v>
                </c:pt>
                <c:pt idx="23">
                  <c:v>Арсентьева Мария</c:v>
                </c:pt>
                <c:pt idx="24">
                  <c:v>Ананьин Михаил</c:v>
                </c:pt>
              </c:strCache>
            </c:strRef>
          </c:cat>
          <c:val>
            <c:numRef>
              <c:f>Диаграмма!$D$11:$D$35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0.96666666666666667</c:v>
                </c:pt>
                <c:pt idx="6">
                  <c:v>0</c:v>
                </c:pt>
                <c:pt idx="7">
                  <c:v>0.96666666666666667</c:v>
                </c:pt>
                <c:pt idx="8">
                  <c:v>0.96666666666666667</c:v>
                </c:pt>
                <c:pt idx="9">
                  <c:v>1</c:v>
                </c:pt>
                <c:pt idx="10">
                  <c:v>0.83333333333333337</c:v>
                </c:pt>
                <c:pt idx="11">
                  <c:v>0.93333333333333335</c:v>
                </c:pt>
                <c:pt idx="12">
                  <c:v>0.76666666666666672</c:v>
                </c:pt>
                <c:pt idx="13">
                  <c:v>0.76666666666666672</c:v>
                </c:pt>
                <c:pt idx="14">
                  <c:v>0</c:v>
                </c:pt>
                <c:pt idx="15">
                  <c:v>0.56666666666666665</c:v>
                </c:pt>
                <c:pt idx="16">
                  <c:v>0.9</c:v>
                </c:pt>
                <c:pt idx="17">
                  <c:v>1</c:v>
                </c:pt>
                <c:pt idx="18">
                  <c:v>0</c:v>
                </c:pt>
                <c:pt idx="19">
                  <c:v>0.96666666666666667</c:v>
                </c:pt>
                <c:pt idx="20">
                  <c:v>0.9</c:v>
                </c:pt>
                <c:pt idx="21">
                  <c:v>0.96666666666666667</c:v>
                </c:pt>
                <c:pt idx="22">
                  <c:v>0.6</c:v>
                </c:pt>
                <c:pt idx="23">
                  <c:v>0.96666666666666667</c:v>
                </c:pt>
                <c:pt idx="24">
                  <c:v>0.76666666666666672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8398-40A3-BFD2-F9FF293C1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89312"/>
        <c:axId val="234194912"/>
      </c:barChart>
      <c:catAx>
        <c:axId val="23418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194912"/>
        <c:crosses val="autoZero"/>
        <c:auto val="1"/>
        <c:lblAlgn val="l"/>
        <c:lblOffset val="100"/>
        <c:noMultiLvlLbl val="0"/>
      </c:catAx>
      <c:valAx>
        <c:axId val="234194912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2341893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100"/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1100"/>
            </a:pPr>
            <a:endParaRPr lang="ru-RU"/>
          </a:p>
        </c:txPr>
      </c:legendEntry>
      <c:layout>
        <c:manualLayout>
          <c:xMode val="edge"/>
          <c:yMode val="edge"/>
          <c:x val="0.46976513270506293"/>
          <c:y val="0.91304388472413722"/>
          <c:w val="0.10054086754611972"/>
          <c:h val="6.9720925108338522E-2"/>
        </c:manualLayout>
      </c:layout>
      <c:overlay val="0"/>
    </c:legend>
    <c:plotVisOnly val="1"/>
    <c:dispBlanksAs val="gap"/>
    <c:showDLblsOverMax val="0"/>
  </c:chart>
  <c:printSettings>
    <c:headerFooter/>
    <c:pageMargins b="0.74803149606299368" l="0.70866141732283638" r="0.70866141732283638" t="0.74803149606299368" header="0.31496062992126123" footer="0.3149606299212612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884127189019876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15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Гафики!$J$54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CB6-4F61-8406-C737C0C7B4B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B6-4F61-8406-C737C0C7B4B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CB6-4F61-8406-C737C0C7B4B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Гафики!$L$55:$L$57</c:f>
              <c:numCache>
                <c:formatCode>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B6-4F61-8406-C737C0C7B4B4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CB6-4F61-8406-C737C0C7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29"/>
          <c:w val="0.11895392593998062"/>
          <c:h val="0.3580774927886517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07128056361377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48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Гафики!$N$54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180-48C6-AD6D-9FC91221699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180-48C6-AD6D-9FC91221699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180-48C6-AD6D-9FC9122169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Гафики!$P$55:$P$57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80-48C6-AD6D-9FC912216991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180-48C6-AD6D-9FC91221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57"/>
          <c:w val="0.11895392593998062"/>
          <c:h val="0.3580774927886519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321285658964763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48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Гафики!$J$67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9B1-4360-A3DB-8DC46C2ED1B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9B1-4360-A3DB-8DC46C2ED1B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9B1-4360-A3DB-8DC46C2ED1B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Гафики!$L$68:$L$70</c:f>
              <c:numCache>
                <c:formatCode>0%</c:formatCode>
                <c:ptCount val="3"/>
                <c:pt idx="0">
                  <c:v>0</c:v>
                </c:pt>
                <c:pt idx="1">
                  <c:v>0.20833333333333334</c:v>
                </c:pt>
                <c:pt idx="2">
                  <c:v>0.54166666666666663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B1-4360-A3DB-8DC46C2ED1B2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9B1-4360-A3DB-8DC46C2E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57"/>
          <c:w val="0.11895392593998062"/>
          <c:h val="0.3580774927886519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94847354606990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81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Гафики!$N$67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FD2-459F-9189-DD5D4FF7BB2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D2-459F-9189-DD5D4FF7BB2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D2-459F-9189-DD5D4FF7BB2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Гафики!$P$68:$P$70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D2-459F-9189-DD5D4FF7BB28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D2-459F-9189-DD5D4FF7B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79"/>
          <c:w val="0.11895392593998062"/>
          <c:h val="0.3580774927886520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758444128910161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81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Гафики!$J$80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2D9-4CDF-B565-94FA15EDDBD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D9-4CDF-B565-94FA15EDDBD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D9-4CDF-B565-94FA15EDDBD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Гафики!$L$81:$L$83</c:f>
              <c:numCache>
                <c:formatCode>0%</c:formatCode>
                <c:ptCount val="3"/>
                <c:pt idx="0">
                  <c:v>0</c:v>
                </c:pt>
                <c:pt idx="1">
                  <c:v>0.16666666666666666</c:v>
                </c:pt>
                <c:pt idx="2">
                  <c:v>0.58333333333333337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D9-4CDF-B565-94FA15EDDBDF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D9-4CDF-B565-94FA15ED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79"/>
          <c:w val="0.11895392593998062"/>
          <c:h val="0.3580774927886520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8966017405719025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03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Гафики!$N$80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2E9-4288-931D-7AC057E6DB5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E9-4288-931D-7AC057E6DB5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2E9-4288-931D-7AC057E6DB5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Гафики!$P$81:$P$83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E9-4288-931D-7AC057E6DB56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E9-4288-931D-7AC057E6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07"/>
          <c:w val="0.11895392593998062"/>
          <c:h val="0.3580774927886522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8139494858226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03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Гафики!$J$93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736-4DEC-9A65-C45677D3469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36-4DEC-9A65-C45677D3469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36-4DEC-9A65-C45677D346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Гафики!$L$94:$L$96</c:f>
              <c:numCache>
                <c:formatCode>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36-4DEC-9A65-C45677D34691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6-4DEC-9A65-C45677D3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07"/>
          <c:w val="0.11895392593998062"/>
          <c:h val="0.3580774927886522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34438458350995"/>
          <c:y val="3.3003300330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26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Гафики!$N$93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187-4DB1-B38C-B4022CEBC36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87-4DB1-B38C-B4022CEBC36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187-4DB1-B38C-B4022CEBC3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Гафики!$P$94:$P$96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87-4DB1-B38C-B4022CEBC365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187-4DB1-B38C-B4022CEB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29"/>
          <c:w val="0.11895392593998062"/>
          <c:h val="0.358077492788652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50707800869154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26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Гафики!$J$106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274-4685-BA52-D0F61C779D4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74-4685-BA52-D0F61C779D4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274-4685-BA52-D0F61C779D4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Гафики!$L$107:$L$109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74-4685-BA52-D0F61C779D49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74-4685-BA52-D0F61C77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29"/>
          <c:w val="0.11895392593998062"/>
          <c:h val="0.358077492788652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94847354606990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Гафики!$N$106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DBA-4149-91AC-F610974355A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BA-4149-91AC-F610974355A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BA-4149-91AC-F610974355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Гафики!$P$107:$P$109</c:f>
              <c:numCache>
                <c:formatCode>0%</c:formatCode>
                <c:ptCount val="3"/>
                <c:pt idx="0">
                  <c:v>0</c:v>
                </c:pt>
                <c:pt idx="1">
                  <c:v>4.1666666666666664E-2</c:v>
                </c:pt>
                <c:pt idx="2">
                  <c:v>0.70833333333333337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BA-4149-91AC-F610974355A0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DBA-4149-91AC-F61097435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57"/>
          <c:w val="0.11895392593998062"/>
          <c:h val="0.358077492788652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7638225549675168"/>
          <c:y val="1.9801980198019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26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Гафики!$J$3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72D-4B88-B417-74603D83728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2D-4B88-B417-74603D83728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72D-4B88-B417-74603D8372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Гафики!$L$4:$L$6</c:f>
              <c:numCache>
                <c:formatCode>0%</c:formatCode>
                <c:ptCount val="3"/>
                <c:pt idx="0">
                  <c:v>0</c:v>
                </c:pt>
                <c:pt idx="1">
                  <c:v>0.16666666666666666</c:v>
                </c:pt>
                <c:pt idx="2">
                  <c:v>0.58333333333333337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72D-4B88-B417-74603D837283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72D-4B88-B417-74603D837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52"/>
          <c:w val="0.12948427348220909"/>
          <c:h val="0.3580774927886512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6991953874643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Гафики!$J$119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A96-46E4-9048-3A3C3FA4949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96-46E4-9048-3A3C3FA4949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A96-46E4-9048-3A3C3FA4949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Гафики!$L$120:$L$122</c:f>
              <c:numCache>
                <c:formatCode>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96-46E4-9048-3A3C3FA49492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96-46E4-9048-3A3C3FA4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57"/>
          <c:w val="0.11895392593998062"/>
          <c:h val="0.358077492788652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387070037297974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92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Гафики!$N$119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0F5-4DA6-A862-A07F98E9206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F5-4DA6-A862-A07F98E9206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0F5-4DA6-A862-A07F98E920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Гафики!$P$120:$P$122</c:f>
              <c:numCache>
                <c:formatCode>0%</c:formatCode>
                <c:ptCount val="3"/>
                <c:pt idx="0">
                  <c:v>0</c:v>
                </c:pt>
                <c:pt idx="1">
                  <c:v>4.1666666666666664E-2</c:v>
                </c:pt>
                <c:pt idx="2">
                  <c:v>0.70833333333333337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F5-4DA6-A862-A07F98E92068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F5-4DA6-A862-A07F98E9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79"/>
          <c:w val="0.11895392593998062"/>
          <c:h val="0.3580774927886527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19560259885547"/>
          <c:y val="5.28052805280528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92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Гафики!$J$132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053-49A2-8E30-15A222DD4DC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53-49A2-8E30-15A222DD4DC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53-49A2-8E30-15A222DD4DC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Гафики!$L$133:$L$135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53-49A2-8E30-15A222DD4DCD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53-49A2-8E30-15A222DD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79"/>
          <c:w val="0.11895392593998062"/>
          <c:h val="0.3580774927886527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509877054842286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14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Гафики!$N$132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D22-4A33-A196-06D186EAA24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22-4A33-A196-06D186EAA2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D22-4A33-A196-06D186EAA2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Гафики!$P$133:$P$135</c:f>
              <c:numCache>
                <c:formatCode>0%</c:formatCode>
                <c:ptCount val="3"/>
                <c:pt idx="0">
                  <c:v>0</c:v>
                </c:pt>
                <c:pt idx="1">
                  <c:v>4.1666666666666664E-2</c:v>
                </c:pt>
                <c:pt idx="2">
                  <c:v>0.70833333333333337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D22-4A33-A196-06D186EAA248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D22-4A33-A196-06D186EAA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07"/>
          <c:w val="0.11895392593998062"/>
          <c:h val="0.3580774927886529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6991953874643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14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Гафики!$J$145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BF2-4A05-95D9-6BC39F32C99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F2-4A05-95D9-6BC39F32C99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BF2-4A05-95D9-6BC39F32C99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Гафики!$L$146:$L$148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2-4A05-95D9-6BC39F32C992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F2-4A05-95D9-6BC39F32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07"/>
          <c:w val="0.11895392593998062"/>
          <c:h val="0.3580774927886529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895841967122823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48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Гафики!$N$145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BEB-4511-9C12-808FA677360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BEB-4511-9C12-808FA677360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BEB-4511-9C12-808FA67736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Гафики!$P$146:$P$148</c:f>
              <c:numCache>
                <c:formatCode>0%</c:formatCode>
                <c:ptCount val="3"/>
                <c:pt idx="0">
                  <c:v>0</c:v>
                </c:pt>
                <c:pt idx="1">
                  <c:v>4.1666666666666664E-2</c:v>
                </c:pt>
                <c:pt idx="2">
                  <c:v>0.70833333333333337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EB-4511-9C12-808FA677360D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BEB-4511-9C12-808FA677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29"/>
          <c:w val="0.11895392593998062"/>
          <c:h val="0.3580774927886530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758444128910161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48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Гафики!$J$158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EE7-4034-AE45-D32A1CA8FC5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E7-4034-AE45-D32A1CA8FC5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EE7-4034-AE45-D32A1CA8FC5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Гафики!$L$159:$L$161</c:f>
              <c:numCache>
                <c:formatCode>0%</c:formatCode>
                <c:ptCount val="3"/>
                <c:pt idx="0">
                  <c:v>0</c:v>
                </c:pt>
                <c:pt idx="1">
                  <c:v>0.41666666666666669</c:v>
                </c:pt>
                <c:pt idx="2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E7-4034-AE45-D32A1CA8FC54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EE7-4034-AE45-D32A1CA8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29"/>
          <c:w val="0.11895392593998062"/>
          <c:h val="0.3580774927886530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8648984666003"/>
          <c:y val="5.94059405940593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81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Гафики!$N$158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125-4A30-BEB2-ACCED66B959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25-4A30-BEB2-ACCED66B959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125-4A30-BEB2-ACCED66B959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Гафики!$P$159:$P$161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25-4A30-BEB2-ACCED66B9594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125-4A30-BEB2-ACCED66B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57"/>
          <c:w val="0.11895392593998062"/>
          <c:h val="0.3580774927886532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758444128910161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881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Гафики!$J$171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80D-443E-A739-7844C00F911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0D-443E-A739-7844C00F911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80D-443E-A739-7844C00F911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Гафики!$L$172:$L$174</c:f>
              <c:numCache>
                <c:formatCode>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80D-443E-A739-7844C00F911F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0D-443E-A739-7844C00F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57"/>
          <c:w val="0.11895392593998062"/>
          <c:h val="0.3580774927886532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8648984665959"/>
          <c:y val="5.94059405940593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903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Гафики!$N$171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588-4B86-89BC-A00920D61DB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88-4B86-89BC-A00920D61DB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588-4B86-89BC-A00920D61DB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Гафики!$P$172:$P$174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88-4B86-89BC-A00920D61DB8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88-4B86-89BC-A00920D6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79"/>
          <c:w val="0.11895392593998062"/>
          <c:h val="0.358077492788653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9755491089929544"/>
          <c:y val="1.9801980198019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Гафики!$N$3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F9C-47E7-B3D8-60C95E394CA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9C-47E7-B3D8-60C95E394CA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9C-47E7-B3D8-60C95E394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Гафики!$P$4:$P$6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9C-47E7-B3D8-60C95E394CA2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9C-47E7-B3D8-60C95E39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8"/>
          <c:w val="0.11895392593998062"/>
          <c:h val="0.358077492788651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758444128910161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903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Гафики!$J$184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0AB-4BE1-AD2A-E2F0262D44B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0AB-4BE1-AD2A-E2F0262D44B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0AB-4BE1-AD2A-E2F0262D44B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Гафики!$L$185:$L$187</c:f>
              <c:numCache>
                <c:formatCode>0%</c:formatCode>
                <c:ptCount val="3"/>
                <c:pt idx="0">
                  <c:v>0</c:v>
                </c:pt>
                <c:pt idx="1">
                  <c:v>0.375</c:v>
                </c:pt>
                <c:pt idx="2">
                  <c:v>0.375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B-4BE1-AD2A-E2F0262D44BF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AB-4BE1-AD2A-E2F0262D4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579"/>
          <c:w val="0.11895392593998062"/>
          <c:h val="0.358077492788653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8648984665937"/>
          <c:y val="5.94059405940593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925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Гафики!$N$184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640-457E-8723-95460133887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40-457E-8723-95460133887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40-457E-8723-95460133887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Гафики!$P$185:$P$187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40-457E-8723-954601338878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40-457E-8723-954601338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607"/>
          <c:w val="0.11895392593998062"/>
          <c:h val="0.358077492788653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0753840196205"/>
          <c:y val="3.3003300330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Гафики!$J$16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92A-405E-9C63-3EDC42C7B8E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92A-405E-9C63-3EDC42C7B8E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92A-405E-9C63-3EDC42C7B8E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Гафики!$L$17:$L$19</c:f>
              <c:numCache>
                <c:formatCode>0%</c:formatCode>
                <c:ptCount val="3"/>
                <c:pt idx="0">
                  <c:v>0</c:v>
                </c:pt>
                <c:pt idx="1">
                  <c:v>0.125</c:v>
                </c:pt>
                <c:pt idx="2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2A-405E-9C63-3EDC42C7B8E1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92A-405E-9C63-3EDC42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8"/>
          <c:w val="0.11895392593998062"/>
          <c:h val="0.358077492788651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936603416376235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Гафики!$N$16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668-4178-B192-F4701C35B98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68-4178-B192-F4701C35B98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668-4178-B192-F4701C35B98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Гафики!$P$17:$P$19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8-4178-B192-F4701C35B982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668-4178-B192-F4701C35B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8"/>
          <c:w val="0.11895392593998062"/>
          <c:h val="0.358077492788651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3276106880139"/>
          <c:y val="1.98019801980198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7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Гафики!$J$28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6A3-4BE3-9EA4-872DB5AD1B4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A3-4BE3-9EA4-872DB5AD1B4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A3-4BE3-9EA4-872DB5AD1B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Гафики!$L$29:$L$31</c:f>
              <c:numCache>
                <c:formatCode>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A3-4BE3-9EA4-872DB5AD1B4C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6A3-4BE3-9EA4-872DB5AD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8"/>
          <c:w val="0.11895392593998062"/>
          <c:h val="0.35807749278865142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07128056361377"/>
          <c:y val="2.64026402640265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92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Гафики!$N$28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077-481D-851F-239F9D3BC78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77-481D-851F-239F9D3BC78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077-481D-851F-239F9D3BC78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Гафики!$P$29:$P$31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77-481D-851F-239F9D3BC786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77-481D-851F-239F9D3B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02"/>
          <c:w val="0.11895392593998062"/>
          <c:h val="0.358077492788651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321285658964763"/>
          <c:y val="4.6204620462046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92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Гафики!$J$41</c:f>
              <c:strCache>
                <c:ptCount val="1"/>
                <c:pt idx="0">
                  <c:v>СГ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42C-49F5-8F65-FE3D14B2859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2C-49F5-8F65-FE3D14B2859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2C-49F5-8F65-FE3D14B285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Гафики!$L$42:$L$44</c:f>
              <c:numCache>
                <c:formatCode>0%</c:formatCode>
                <c:ptCount val="3"/>
                <c:pt idx="0">
                  <c:v>0</c:v>
                </c:pt>
                <c:pt idx="1">
                  <c:v>0.29166666666666669</c:v>
                </c:pt>
                <c:pt idx="2">
                  <c:v>0.45833333333333331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42C-49F5-8F65-FE3D14B28599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42C-49F5-8F65-FE3D14B2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02"/>
          <c:w val="0.11895392593998062"/>
          <c:h val="0.358077492788651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825666528525956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15"/>
          <c:h val="0.91769808476910764"/>
        </c:manualLayout>
      </c:layout>
      <c:pieChart>
        <c:varyColors val="1"/>
        <c:ser>
          <c:idx val="0"/>
          <c:order val="0"/>
          <c:tx>
            <c:strRef>
              <c:f>Гафики!$N$41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3B1-401F-BB73-5E65723DE69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B1-401F-BB73-5E65723DE69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B1-401F-BB73-5E65723DE6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Ref>
              <c:f>Гафики!$P$42:$P$44</c:f>
              <c:numCache>
                <c:formatCode>0%</c:formatCode>
                <c:ptCount val="3"/>
                <c:pt idx="0">
                  <c:v>0</c:v>
                </c:pt>
                <c:pt idx="1">
                  <c:v>8.3333333333333329E-2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B1-401F-BB73-5E65723DE695}"/>
            </c:ext>
          </c:extLst>
        </c:ser>
        <c:ser>
          <c:idx val="1"/>
          <c:order val="1"/>
          <c:cat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cat>
          <c:val>
            <c:numLit>
              <c:formatCode>General</c:formatCode>
              <c:ptCount val="3"/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B1-401F-BB73-5E65723D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29"/>
          <c:w val="0.11895392593998062"/>
          <c:h val="0.35807749278865175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92341</xdr:rowOff>
    </xdr:from>
    <xdr:to>
      <xdr:col>10</xdr:col>
      <xdr:colOff>409575</xdr:colOff>
      <xdr:row>67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0.20281</cdr:x>
      <cdr:y>0.01447</cdr:y>
    </cdr:from>
    <cdr:to>
      <cdr:x>0.77535</cdr:x>
      <cdr:y>0.09219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672909" y="88635"/>
          <a:ext cx="4722682" cy="47625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ru-RU" sz="1600">
              <a:latin typeface="Times New Roman" pitchFamily="18" charset="0"/>
              <a:cs typeface="Times New Roman" pitchFamily="18" charset="0"/>
            </a:rPr>
            <a:t>Мониторинг усвоения программы в подготовительной группе №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4</xdr:col>
      <xdr:colOff>9526</xdr:colOff>
      <xdr:row>11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8</xdr:col>
      <xdr:colOff>0</xdr:colOff>
      <xdr:row>12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4</xdr:col>
      <xdr:colOff>9525</xdr:colOff>
      <xdr:row>24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8</xdr:col>
      <xdr:colOff>9525</xdr:colOff>
      <xdr:row>24</xdr:row>
      <xdr:rowOff>19050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27</xdr:row>
      <xdr:rowOff>0</xdr:rowOff>
    </xdr:from>
    <xdr:to>
      <xdr:col>4</xdr:col>
      <xdr:colOff>9526</xdr:colOff>
      <xdr:row>37</xdr:row>
      <xdr:rowOff>19050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1276350</xdr:colOff>
      <xdr:row>37</xdr:row>
      <xdr:rowOff>19050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40</xdr:row>
      <xdr:rowOff>0</xdr:rowOff>
    </xdr:from>
    <xdr:to>
      <xdr:col>4</xdr:col>
      <xdr:colOff>9526</xdr:colOff>
      <xdr:row>49</xdr:row>
      <xdr:rowOff>142875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40</xdr:row>
      <xdr:rowOff>0</xdr:rowOff>
    </xdr:from>
    <xdr:to>
      <xdr:col>8</xdr:col>
      <xdr:colOff>0</xdr:colOff>
      <xdr:row>49</xdr:row>
      <xdr:rowOff>142875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53</xdr:row>
      <xdr:rowOff>0</xdr:rowOff>
    </xdr:from>
    <xdr:to>
      <xdr:col>4</xdr:col>
      <xdr:colOff>9526</xdr:colOff>
      <xdr:row>62</xdr:row>
      <xdr:rowOff>152400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8</xdr:col>
      <xdr:colOff>0</xdr:colOff>
      <xdr:row>62</xdr:row>
      <xdr:rowOff>161925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</xdr:colOff>
      <xdr:row>66</xdr:row>
      <xdr:rowOff>0</xdr:rowOff>
    </xdr:from>
    <xdr:to>
      <xdr:col>4</xdr:col>
      <xdr:colOff>9526</xdr:colOff>
      <xdr:row>75</xdr:row>
      <xdr:rowOff>152400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66</xdr:row>
      <xdr:rowOff>0</xdr:rowOff>
    </xdr:from>
    <xdr:to>
      <xdr:col>8</xdr:col>
      <xdr:colOff>0</xdr:colOff>
      <xdr:row>75</xdr:row>
      <xdr:rowOff>152400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79</xdr:row>
      <xdr:rowOff>0</xdr:rowOff>
    </xdr:from>
    <xdr:to>
      <xdr:col>4</xdr:col>
      <xdr:colOff>9526</xdr:colOff>
      <xdr:row>88</xdr:row>
      <xdr:rowOff>47625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0</xdr:colOff>
      <xdr:row>88</xdr:row>
      <xdr:rowOff>38100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</xdr:colOff>
      <xdr:row>92</xdr:row>
      <xdr:rowOff>0</xdr:rowOff>
    </xdr:from>
    <xdr:to>
      <xdr:col>4</xdr:col>
      <xdr:colOff>9526</xdr:colOff>
      <xdr:row>100</xdr:row>
      <xdr:rowOff>161925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8</xdr:col>
      <xdr:colOff>0</xdr:colOff>
      <xdr:row>100</xdr:row>
      <xdr:rowOff>161925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</xdr:colOff>
      <xdr:row>105</xdr:row>
      <xdr:rowOff>0</xdr:rowOff>
    </xdr:from>
    <xdr:to>
      <xdr:col>4</xdr:col>
      <xdr:colOff>9526</xdr:colOff>
      <xdr:row>114</xdr:row>
      <xdr:rowOff>142875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105</xdr:row>
      <xdr:rowOff>0</xdr:rowOff>
    </xdr:from>
    <xdr:to>
      <xdr:col>8</xdr:col>
      <xdr:colOff>0</xdr:colOff>
      <xdr:row>114</xdr:row>
      <xdr:rowOff>142875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</xdr:colOff>
      <xdr:row>118</xdr:row>
      <xdr:rowOff>0</xdr:rowOff>
    </xdr:from>
    <xdr:to>
      <xdr:col>4</xdr:col>
      <xdr:colOff>9526</xdr:colOff>
      <xdr:row>127</xdr:row>
      <xdr:rowOff>123825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118</xdr:row>
      <xdr:rowOff>0</xdr:rowOff>
    </xdr:from>
    <xdr:to>
      <xdr:col>8</xdr:col>
      <xdr:colOff>0</xdr:colOff>
      <xdr:row>127</xdr:row>
      <xdr:rowOff>123825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</xdr:colOff>
      <xdr:row>131</xdr:row>
      <xdr:rowOff>0</xdr:rowOff>
    </xdr:from>
    <xdr:to>
      <xdr:col>4</xdr:col>
      <xdr:colOff>9526</xdr:colOff>
      <xdr:row>140</xdr:row>
      <xdr:rowOff>123825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131</xdr:row>
      <xdr:rowOff>0</xdr:rowOff>
    </xdr:from>
    <xdr:to>
      <xdr:col>8</xdr:col>
      <xdr:colOff>0</xdr:colOff>
      <xdr:row>140</xdr:row>
      <xdr:rowOff>123825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</xdr:colOff>
      <xdr:row>144</xdr:row>
      <xdr:rowOff>0</xdr:rowOff>
    </xdr:from>
    <xdr:to>
      <xdr:col>4</xdr:col>
      <xdr:colOff>9526</xdr:colOff>
      <xdr:row>153</xdr:row>
      <xdr:rowOff>133350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144</xdr:row>
      <xdr:rowOff>0</xdr:rowOff>
    </xdr:from>
    <xdr:to>
      <xdr:col>8</xdr:col>
      <xdr:colOff>0</xdr:colOff>
      <xdr:row>153</xdr:row>
      <xdr:rowOff>133350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</xdr:colOff>
      <xdr:row>157</xdr:row>
      <xdr:rowOff>0</xdr:rowOff>
    </xdr:from>
    <xdr:to>
      <xdr:col>4</xdr:col>
      <xdr:colOff>9526</xdr:colOff>
      <xdr:row>167</xdr:row>
      <xdr:rowOff>19050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157</xdr:row>
      <xdr:rowOff>0</xdr:rowOff>
    </xdr:from>
    <xdr:to>
      <xdr:col>7</xdr:col>
      <xdr:colOff>1276350</xdr:colOff>
      <xdr:row>167</xdr:row>
      <xdr:rowOff>19050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</xdr:colOff>
      <xdr:row>170</xdr:row>
      <xdr:rowOff>0</xdr:rowOff>
    </xdr:from>
    <xdr:to>
      <xdr:col>4</xdr:col>
      <xdr:colOff>9526</xdr:colOff>
      <xdr:row>180</xdr:row>
      <xdr:rowOff>19050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170</xdr:row>
      <xdr:rowOff>0</xdr:rowOff>
    </xdr:from>
    <xdr:to>
      <xdr:col>7</xdr:col>
      <xdr:colOff>1276350</xdr:colOff>
      <xdr:row>180</xdr:row>
      <xdr:rowOff>19050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</xdr:colOff>
      <xdr:row>183</xdr:row>
      <xdr:rowOff>0</xdr:rowOff>
    </xdr:from>
    <xdr:to>
      <xdr:col>4</xdr:col>
      <xdr:colOff>9526</xdr:colOff>
      <xdr:row>193</xdr:row>
      <xdr:rowOff>19050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7</xdr:col>
      <xdr:colOff>1276350</xdr:colOff>
      <xdr:row>193</xdr:row>
      <xdr:rowOff>19050</xdr:rowOff>
    </xdr:to>
    <xdr:graphicFrame macro="">
      <xdr:nvGraphicFramePr>
        <xdr:cNvPr id="31" name="Диаграмма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zoomScale="71" zoomScaleNormal="71" workbookViewId="0">
      <selection activeCell="C21" sqref="C21:V21"/>
    </sheetView>
  </sheetViews>
  <sheetFormatPr defaultRowHeight="15"/>
  <cols>
    <col min="1" max="1" width="7" customWidth="1"/>
    <col min="2" max="2" width="26.42578125" customWidth="1"/>
    <col min="25" max="25" width="15.85546875" customWidth="1"/>
    <col min="26" max="28" width="9.140625" style="19"/>
    <col min="30" max="32" width="9.140625" style="19"/>
  </cols>
  <sheetData>
    <row r="1" spans="1:32" ht="1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2" ht="15" customHeight="1">
      <c r="A2" s="106" t="s">
        <v>123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32" ht="15" customHeight="1">
      <c r="A3" s="106" t="s">
        <v>122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32" ht="15" customHeight="1">
      <c r="A4" s="106" t="s">
        <v>82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32" ht="6.75" customHeight="1" thickBot="1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32" ht="15" customHeight="1" thickBot="1">
      <c r="A6" s="109" t="s">
        <v>1</v>
      </c>
      <c r="B6" s="109" t="s">
        <v>2</v>
      </c>
      <c r="C6" s="107" t="s">
        <v>3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08"/>
      <c r="X6" s="15"/>
    </row>
    <row r="7" spans="1:32" ht="24" customHeight="1" thickBot="1">
      <c r="A7" s="110"/>
      <c r="B7" s="110"/>
      <c r="C7" s="113" t="s">
        <v>4</v>
      </c>
      <c r="D7" s="114"/>
      <c r="E7" s="113" t="s">
        <v>5</v>
      </c>
      <c r="F7" s="115"/>
      <c r="G7" s="115"/>
      <c r="H7" s="114"/>
      <c r="I7" s="113" t="s">
        <v>6</v>
      </c>
      <c r="J7" s="115"/>
      <c r="K7" s="115"/>
      <c r="L7" s="114"/>
      <c r="M7" s="113" t="s">
        <v>7</v>
      </c>
      <c r="N7" s="114"/>
      <c r="O7" s="113" t="s">
        <v>8</v>
      </c>
      <c r="P7" s="115"/>
      <c r="Q7" s="115"/>
      <c r="R7" s="115"/>
      <c r="S7" s="115"/>
      <c r="T7" s="114"/>
      <c r="U7" s="116" t="s">
        <v>55</v>
      </c>
      <c r="V7" s="117"/>
      <c r="X7" s="15"/>
    </row>
    <row r="8" spans="1:32" ht="117.75" customHeight="1" thickBot="1">
      <c r="A8" s="110"/>
      <c r="B8" s="110"/>
      <c r="C8" s="107" t="s">
        <v>9</v>
      </c>
      <c r="D8" s="108"/>
      <c r="E8" s="107" t="s">
        <v>10</v>
      </c>
      <c r="F8" s="108"/>
      <c r="G8" s="107" t="s">
        <v>11</v>
      </c>
      <c r="H8" s="108"/>
      <c r="I8" s="107" t="s">
        <v>12</v>
      </c>
      <c r="J8" s="108"/>
      <c r="K8" s="107" t="s">
        <v>13</v>
      </c>
      <c r="L8" s="108"/>
      <c r="M8" s="107" t="s">
        <v>14</v>
      </c>
      <c r="N8" s="108"/>
      <c r="O8" s="107" t="s">
        <v>15</v>
      </c>
      <c r="P8" s="108"/>
      <c r="Q8" s="107" t="s">
        <v>16</v>
      </c>
      <c r="R8" s="108"/>
      <c r="S8" s="107" t="s">
        <v>17</v>
      </c>
      <c r="T8" s="108"/>
      <c r="U8" s="118" t="s">
        <v>56</v>
      </c>
      <c r="V8" s="119"/>
      <c r="X8" s="94" t="s">
        <v>85</v>
      </c>
      <c r="Y8" s="95"/>
      <c r="Z8" s="100" t="s">
        <v>86</v>
      </c>
      <c r="AA8" s="101"/>
      <c r="AB8" s="102"/>
      <c r="AC8" s="22"/>
      <c r="AD8" s="100" t="s">
        <v>87</v>
      </c>
      <c r="AE8" s="101"/>
      <c r="AF8" s="102"/>
    </row>
    <row r="9" spans="1:32" ht="16.5" thickBot="1">
      <c r="A9" s="111"/>
      <c r="B9" s="111"/>
      <c r="C9" s="1" t="s">
        <v>18</v>
      </c>
      <c r="D9" s="1" t="s">
        <v>19</v>
      </c>
      <c r="E9" s="1" t="s">
        <v>18</v>
      </c>
      <c r="F9" s="1" t="s">
        <v>19</v>
      </c>
      <c r="G9" s="1" t="s">
        <v>18</v>
      </c>
      <c r="H9" s="1" t="s">
        <v>19</v>
      </c>
      <c r="I9" s="1" t="s">
        <v>18</v>
      </c>
      <c r="J9" s="1" t="s">
        <v>19</v>
      </c>
      <c r="K9" s="1" t="s">
        <v>18</v>
      </c>
      <c r="L9" s="1" t="s">
        <v>19</v>
      </c>
      <c r="M9" s="1" t="s">
        <v>18</v>
      </c>
      <c r="N9" s="1" t="s">
        <v>19</v>
      </c>
      <c r="O9" s="1" t="s">
        <v>18</v>
      </c>
      <c r="P9" s="1" t="s">
        <v>19</v>
      </c>
      <c r="Q9" s="1" t="s">
        <v>18</v>
      </c>
      <c r="R9" s="1" t="s">
        <v>19</v>
      </c>
      <c r="S9" s="1" t="s">
        <v>18</v>
      </c>
      <c r="T9" s="1" t="s">
        <v>19</v>
      </c>
      <c r="U9" s="1" t="s">
        <v>18</v>
      </c>
      <c r="V9" s="1" t="s">
        <v>19</v>
      </c>
      <c r="X9" s="96"/>
      <c r="Y9" s="97"/>
      <c r="Z9" s="103"/>
      <c r="AA9" s="104"/>
      <c r="AB9" s="105"/>
      <c r="AC9" s="22"/>
      <c r="AD9" s="103"/>
      <c r="AE9" s="104"/>
      <c r="AF9" s="105"/>
    </row>
    <row r="10" spans="1:32" ht="16.5" thickBot="1">
      <c r="A10" s="8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">
        <v>17</v>
      </c>
      <c r="R10" s="1">
        <v>18</v>
      </c>
      <c r="S10" s="1">
        <v>19</v>
      </c>
      <c r="T10" s="1">
        <v>20</v>
      </c>
      <c r="U10" s="1">
        <v>21</v>
      </c>
      <c r="V10" s="1">
        <v>22</v>
      </c>
      <c r="X10" s="98"/>
      <c r="Y10" s="99"/>
      <c r="Z10" s="23">
        <v>0</v>
      </c>
      <c r="AA10" s="24">
        <v>0.5</v>
      </c>
      <c r="AB10" s="25">
        <v>1</v>
      </c>
      <c r="AC10" s="22"/>
      <c r="AD10" s="26">
        <v>0</v>
      </c>
      <c r="AE10" s="24">
        <v>0.5</v>
      </c>
      <c r="AF10" s="25">
        <v>1</v>
      </c>
    </row>
    <row r="11" spans="1:32" ht="16.5" thickBot="1">
      <c r="A11" s="2">
        <v>1</v>
      </c>
      <c r="B11" s="83" t="s">
        <v>101</v>
      </c>
      <c r="C11" s="67">
        <v>1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67">
        <v>0.5</v>
      </c>
      <c r="J11" s="67">
        <v>1</v>
      </c>
      <c r="K11" s="67">
        <v>0.5</v>
      </c>
      <c r="L11" s="67">
        <v>1</v>
      </c>
      <c r="M11" s="67">
        <v>0.5</v>
      </c>
      <c r="N11" s="67">
        <v>1</v>
      </c>
      <c r="O11" s="67">
        <v>0.5</v>
      </c>
      <c r="P11" s="67">
        <v>1</v>
      </c>
      <c r="Q11" s="67">
        <v>0.5</v>
      </c>
      <c r="R11" s="67">
        <v>1</v>
      </c>
      <c r="S11" s="67">
        <v>1</v>
      </c>
      <c r="T11" s="67">
        <v>1</v>
      </c>
      <c r="U11" s="67">
        <v>0.5</v>
      </c>
      <c r="V11" s="67">
        <v>1</v>
      </c>
      <c r="X11" s="90" t="str">
        <f>B11</f>
        <v>Ананьин Михаил</v>
      </c>
      <c r="Y11" s="90"/>
      <c r="Z11" s="27">
        <f>COUNTIFS(C$9:V$9,"СГ",C11:V11,0)</f>
        <v>0</v>
      </c>
      <c r="AA11" s="28">
        <f>COUNTIFS(C$9:V$9,"СГ",C11:V11,0.5)</f>
        <v>6</v>
      </c>
      <c r="AB11" s="28">
        <f>COUNTIFS(C$9:V$9,"СГ",C11:V11,1)</f>
        <v>4</v>
      </c>
      <c r="AC11" s="22"/>
      <c r="AD11" s="28">
        <f>COUNTIFS(C$9:V$9,"КГ",C11:V11,0)</f>
        <v>0</v>
      </c>
      <c r="AE11" s="28">
        <f>COUNTIFS(C$9:V$9,"КГ",C11:V11,0.5)</f>
        <v>0</v>
      </c>
      <c r="AF11" s="28">
        <f>COUNTIFS(C$9:V$9,"КГ",C11:V11,1)</f>
        <v>10</v>
      </c>
    </row>
    <row r="12" spans="1:32" ht="16.5" thickBot="1">
      <c r="A12" s="2">
        <v>2</v>
      </c>
      <c r="B12" s="83" t="s">
        <v>102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>
        <v>1</v>
      </c>
      <c r="M12" s="67">
        <v>1</v>
      </c>
      <c r="N12" s="67">
        <v>1</v>
      </c>
      <c r="O12" s="67">
        <v>1</v>
      </c>
      <c r="P12" s="67">
        <v>1</v>
      </c>
      <c r="Q12" s="67">
        <v>0.5</v>
      </c>
      <c r="R12" s="67">
        <v>1</v>
      </c>
      <c r="S12" s="67">
        <v>1</v>
      </c>
      <c r="T12" s="67">
        <v>1</v>
      </c>
      <c r="U12" s="67">
        <v>1</v>
      </c>
      <c r="V12" s="67">
        <v>1</v>
      </c>
      <c r="X12" s="90" t="str">
        <f t="shared" ref="X12:X29" si="0">B12</f>
        <v>Арсентьева Мария</v>
      </c>
      <c r="Y12" s="90"/>
      <c r="Z12" s="27">
        <f>COUNTIFS(C$9:V$9,"СГ",C12:V12,0)</f>
        <v>0</v>
      </c>
      <c r="AA12" s="28">
        <f>COUNTIFS(C$9:V$9,"СГ",C12:V12,0.5)</f>
        <v>1</v>
      </c>
      <c r="AB12" s="28">
        <f>COUNTIFS(C$9:V$9,"СГ",C12:V12,1)</f>
        <v>9</v>
      </c>
      <c r="AC12" s="22"/>
      <c r="AD12" s="28">
        <f>COUNTIFS(C$9:V$9,"КГ",C12:V12,0)</f>
        <v>0</v>
      </c>
      <c r="AE12" s="28">
        <f>COUNTIFS(C$9:V$9,"КГ",C12:V12,0.5)</f>
        <v>0</v>
      </c>
      <c r="AF12" s="28">
        <f>COUNTIFS(C$9:V$9,"КГ",C12:V12,1)</f>
        <v>10</v>
      </c>
    </row>
    <row r="13" spans="1:32" ht="16.5" thickBot="1">
      <c r="A13" s="2">
        <v>3</v>
      </c>
      <c r="B13" s="83" t="s">
        <v>103</v>
      </c>
      <c r="C13" s="67">
        <v>1</v>
      </c>
      <c r="D13" s="67">
        <v>1</v>
      </c>
      <c r="E13" s="67">
        <v>1</v>
      </c>
      <c r="F13" s="67">
        <v>1</v>
      </c>
      <c r="G13" s="67">
        <v>1</v>
      </c>
      <c r="H13" s="67">
        <v>1</v>
      </c>
      <c r="I13" s="67">
        <v>1</v>
      </c>
      <c r="J13" s="67">
        <v>1</v>
      </c>
      <c r="K13" s="67">
        <v>1</v>
      </c>
      <c r="L13" s="67">
        <v>1</v>
      </c>
      <c r="M13" s="67">
        <v>1</v>
      </c>
      <c r="N13" s="67">
        <v>1</v>
      </c>
      <c r="O13" s="67">
        <v>1</v>
      </c>
      <c r="P13" s="67">
        <v>1</v>
      </c>
      <c r="Q13" s="67">
        <v>1</v>
      </c>
      <c r="R13" s="67">
        <v>1</v>
      </c>
      <c r="S13" s="67">
        <v>0.5</v>
      </c>
      <c r="T13" s="67">
        <v>1</v>
      </c>
      <c r="U13" s="67">
        <v>0.5</v>
      </c>
      <c r="V13" s="67">
        <v>1</v>
      </c>
      <c r="X13" s="90" t="str">
        <f t="shared" si="0"/>
        <v>Борисенкова Лада</v>
      </c>
      <c r="Y13" s="90"/>
      <c r="Z13" s="27">
        <f t="shared" ref="Z13:Z31" si="1">COUNTIFS(C$9:V$9,"СГ",C13:V13,0)</f>
        <v>0</v>
      </c>
      <c r="AA13" s="28">
        <f t="shared" ref="AA13:AA31" si="2">COUNTIFS(C$9:V$9,"СГ",C13:V13,0.5)</f>
        <v>2</v>
      </c>
      <c r="AB13" s="28">
        <f t="shared" ref="AB13:AB31" si="3">COUNTIFS(C$9:V$9,"СГ",C13:V13,1)</f>
        <v>8</v>
      </c>
      <c r="AC13" s="22"/>
      <c r="AD13" s="28">
        <f t="shared" ref="AD13:AD31" si="4">COUNTIFS(C$9:V$9,"КГ",C13:V13,0)</f>
        <v>0</v>
      </c>
      <c r="AE13" s="28">
        <f>COUNTIFS(C$9:V$9,"КГ",C13:V13,0.5)</f>
        <v>0</v>
      </c>
      <c r="AF13" s="28">
        <f t="shared" ref="AF13:AF31" si="5">COUNTIFS(C$9:V$9,"КГ",C13:V13,1)</f>
        <v>10</v>
      </c>
    </row>
    <row r="14" spans="1:32" ht="16.5" thickBot="1">
      <c r="A14" s="2">
        <v>4</v>
      </c>
      <c r="B14" s="83" t="s">
        <v>104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>
        <v>1</v>
      </c>
      <c r="L14" s="67">
        <v>1</v>
      </c>
      <c r="M14" s="67">
        <v>1</v>
      </c>
      <c r="N14" s="67">
        <v>1</v>
      </c>
      <c r="O14" s="67">
        <v>1</v>
      </c>
      <c r="P14" s="67">
        <v>1</v>
      </c>
      <c r="Q14" s="67">
        <v>1</v>
      </c>
      <c r="R14" s="67">
        <v>1</v>
      </c>
      <c r="S14" s="67">
        <v>1</v>
      </c>
      <c r="T14" s="67">
        <v>1</v>
      </c>
      <c r="U14" s="67">
        <v>1</v>
      </c>
      <c r="V14" s="67">
        <v>1</v>
      </c>
      <c r="X14" s="90" t="str">
        <f t="shared" si="0"/>
        <v>Додонов Максим</v>
      </c>
      <c r="Y14" s="90"/>
      <c r="Z14" s="27">
        <f t="shared" si="1"/>
        <v>0</v>
      </c>
      <c r="AA14" s="28">
        <f t="shared" si="2"/>
        <v>0</v>
      </c>
      <c r="AB14" s="28">
        <f t="shared" si="3"/>
        <v>10</v>
      </c>
      <c r="AC14" s="22"/>
      <c r="AD14" s="28">
        <f t="shared" si="4"/>
        <v>0</v>
      </c>
      <c r="AE14" s="28">
        <f t="shared" ref="AE14:AE31" si="6">COUNTIFS(C$9:V$9,"КГ",C14:V14,0.5)</f>
        <v>0</v>
      </c>
      <c r="AF14" s="28">
        <f t="shared" si="5"/>
        <v>10</v>
      </c>
    </row>
    <row r="15" spans="1:32" ht="16.5" thickBot="1">
      <c r="A15" s="2">
        <v>5</v>
      </c>
      <c r="B15" s="83" t="s">
        <v>105</v>
      </c>
      <c r="C15" s="67">
        <v>1</v>
      </c>
      <c r="D15" s="67">
        <v>1</v>
      </c>
      <c r="E15" s="67">
        <v>1</v>
      </c>
      <c r="F15" s="67">
        <v>1</v>
      </c>
      <c r="G15" s="67">
        <v>0.5</v>
      </c>
      <c r="H15" s="67">
        <v>1</v>
      </c>
      <c r="I15" s="67">
        <v>0.5</v>
      </c>
      <c r="J15" s="67">
        <v>1</v>
      </c>
      <c r="K15" s="67">
        <v>1</v>
      </c>
      <c r="L15" s="67">
        <v>1</v>
      </c>
      <c r="M15" s="67">
        <v>1</v>
      </c>
      <c r="N15" s="67">
        <v>1</v>
      </c>
      <c r="O15" s="67">
        <v>0.5</v>
      </c>
      <c r="P15" s="67">
        <v>1</v>
      </c>
      <c r="Q15" s="67">
        <v>1</v>
      </c>
      <c r="R15" s="67">
        <v>1</v>
      </c>
      <c r="S15" s="67">
        <v>1</v>
      </c>
      <c r="T15" s="67">
        <v>1</v>
      </c>
      <c r="U15" s="67">
        <v>1</v>
      </c>
      <c r="V15" s="67">
        <v>1</v>
      </c>
      <c r="X15" s="90" t="str">
        <f t="shared" si="0"/>
        <v>Казаков Максим</v>
      </c>
      <c r="Y15" s="90"/>
      <c r="Z15" s="27">
        <f t="shared" si="1"/>
        <v>0</v>
      </c>
      <c r="AA15" s="28">
        <f t="shared" si="2"/>
        <v>3</v>
      </c>
      <c r="AB15" s="28">
        <f t="shared" si="3"/>
        <v>7</v>
      </c>
      <c r="AC15" s="22"/>
      <c r="AD15" s="28">
        <f t="shared" si="4"/>
        <v>0</v>
      </c>
      <c r="AE15" s="28">
        <f t="shared" si="6"/>
        <v>0</v>
      </c>
      <c r="AF15" s="28">
        <f t="shared" si="5"/>
        <v>10</v>
      </c>
    </row>
    <row r="16" spans="1:32" ht="16.5" thickBot="1">
      <c r="A16" s="2">
        <v>6</v>
      </c>
      <c r="B16" s="83" t="s">
        <v>106</v>
      </c>
      <c r="C16" s="67">
        <v>1</v>
      </c>
      <c r="D16" s="67">
        <v>1</v>
      </c>
      <c r="E16" s="67">
        <v>1</v>
      </c>
      <c r="F16" s="67">
        <v>1</v>
      </c>
      <c r="G16" s="67">
        <v>1</v>
      </c>
      <c r="H16" s="67">
        <v>1</v>
      </c>
      <c r="I16" s="67">
        <v>1</v>
      </c>
      <c r="J16" s="67">
        <v>1</v>
      </c>
      <c r="K16" s="67">
        <v>1</v>
      </c>
      <c r="L16" s="67">
        <v>1</v>
      </c>
      <c r="M16" s="67">
        <v>1</v>
      </c>
      <c r="N16" s="67">
        <v>1</v>
      </c>
      <c r="O16" s="67">
        <v>1</v>
      </c>
      <c r="P16" s="67">
        <v>1</v>
      </c>
      <c r="Q16" s="67">
        <v>1</v>
      </c>
      <c r="R16" s="67">
        <v>1</v>
      </c>
      <c r="S16" s="67">
        <v>1</v>
      </c>
      <c r="T16" s="67">
        <v>1</v>
      </c>
      <c r="U16" s="67">
        <v>1</v>
      </c>
      <c r="V16" s="67">
        <v>1</v>
      </c>
      <c r="X16" s="90" t="str">
        <f t="shared" si="0"/>
        <v>Котов Евгений</v>
      </c>
      <c r="Y16" s="90"/>
      <c r="Z16" s="27">
        <f t="shared" si="1"/>
        <v>0</v>
      </c>
      <c r="AA16" s="28">
        <f t="shared" si="2"/>
        <v>0</v>
      </c>
      <c r="AB16" s="28">
        <f t="shared" si="3"/>
        <v>10</v>
      </c>
      <c r="AC16" s="22"/>
      <c r="AD16" s="28">
        <f t="shared" si="4"/>
        <v>0</v>
      </c>
      <c r="AE16" s="28">
        <f t="shared" si="6"/>
        <v>0</v>
      </c>
      <c r="AF16" s="28">
        <f t="shared" si="5"/>
        <v>10</v>
      </c>
    </row>
    <row r="17" spans="1:32" ht="16.5" customHeight="1" thickBot="1">
      <c r="A17" s="2">
        <v>7</v>
      </c>
      <c r="B17" s="83" t="s">
        <v>107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X17" s="84" t="str">
        <f t="shared" ref="X17:X28" si="7">B17</f>
        <v>Красноперов Ярослав</v>
      </c>
      <c r="Y17" s="85"/>
      <c r="Z17" s="27">
        <f t="shared" si="1"/>
        <v>0</v>
      </c>
      <c r="AA17" s="28">
        <f t="shared" si="2"/>
        <v>0</v>
      </c>
      <c r="AB17" s="28">
        <f t="shared" si="3"/>
        <v>0</v>
      </c>
      <c r="AC17" s="22"/>
      <c r="AD17" s="28">
        <f t="shared" si="4"/>
        <v>0</v>
      </c>
      <c r="AE17" s="28">
        <f t="shared" si="6"/>
        <v>0</v>
      </c>
      <c r="AF17" s="28">
        <f t="shared" si="5"/>
        <v>0</v>
      </c>
    </row>
    <row r="18" spans="1:32" ht="16.5" thickBot="1">
      <c r="A18" s="2">
        <v>8</v>
      </c>
      <c r="B18" s="83" t="s">
        <v>108</v>
      </c>
      <c r="C18" s="67">
        <v>1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S18" s="67">
        <v>1</v>
      </c>
      <c r="T18" s="67">
        <v>1</v>
      </c>
      <c r="U18" s="67">
        <v>1</v>
      </c>
      <c r="V18" s="67">
        <v>1</v>
      </c>
      <c r="X18" s="90" t="str">
        <f t="shared" si="7"/>
        <v>Кривицкий Евгений</v>
      </c>
      <c r="Y18" s="90"/>
      <c r="Z18" s="27">
        <f t="shared" si="1"/>
        <v>0</v>
      </c>
      <c r="AA18" s="28">
        <f t="shared" si="2"/>
        <v>0</v>
      </c>
      <c r="AB18" s="28">
        <f t="shared" si="3"/>
        <v>10</v>
      </c>
      <c r="AC18" s="22"/>
      <c r="AD18" s="28">
        <f t="shared" si="4"/>
        <v>0</v>
      </c>
      <c r="AE18" s="28">
        <f t="shared" si="6"/>
        <v>0</v>
      </c>
      <c r="AF18" s="28">
        <f t="shared" si="5"/>
        <v>10</v>
      </c>
    </row>
    <row r="19" spans="1:32" ht="16.5" thickBot="1">
      <c r="A19" s="2">
        <v>9</v>
      </c>
      <c r="B19" s="83" t="s">
        <v>109</v>
      </c>
      <c r="C19" s="67">
        <v>1</v>
      </c>
      <c r="D19" s="67">
        <v>1</v>
      </c>
      <c r="E19" s="67">
        <v>0.5</v>
      </c>
      <c r="F19" s="67">
        <v>1</v>
      </c>
      <c r="G19" s="67">
        <v>0.5</v>
      </c>
      <c r="H19" s="67">
        <v>1</v>
      </c>
      <c r="I19" s="67">
        <v>0.5</v>
      </c>
      <c r="J19" s="67">
        <v>1</v>
      </c>
      <c r="K19" s="67">
        <v>1</v>
      </c>
      <c r="L19" s="67">
        <v>1</v>
      </c>
      <c r="M19" s="67">
        <v>0.5</v>
      </c>
      <c r="N19" s="67">
        <v>1</v>
      </c>
      <c r="O19" s="67">
        <v>0.5</v>
      </c>
      <c r="P19" s="67">
        <v>1</v>
      </c>
      <c r="Q19" s="67">
        <v>1</v>
      </c>
      <c r="R19" s="67">
        <v>1</v>
      </c>
      <c r="S19" s="67">
        <v>1</v>
      </c>
      <c r="T19" s="67">
        <v>1</v>
      </c>
      <c r="U19" s="67">
        <v>1</v>
      </c>
      <c r="V19" s="67">
        <v>1</v>
      </c>
      <c r="X19" s="90" t="str">
        <f t="shared" si="7"/>
        <v>Кукушкин Матвей</v>
      </c>
      <c r="Y19" s="90"/>
      <c r="Z19" s="27">
        <f t="shared" si="1"/>
        <v>0</v>
      </c>
      <c r="AA19" s="28">
        <f t="shared" si="2"/>
        <v>5</v>
      </c>
      <c r="AB19" s="28">
        <f t="shared" si="3"/>
        <v>5</v>
      </c>
      <c r="AC19" s="22"/>
      <c r="AD19" s="28">
        <f t="shared" si="4"/>
        <v>0</v>
      </c>
      <c r="AE19" s="28">
        <f t="shared" si="6"/>
        <v>0</v>
      </c>
      <c r="AF19" s="28">
        <f t="shared" si="5"/>
        <v>10</v>
      </c>
    </row>
    <row r="20" spans="1:32" ht="16.5" thickBot="1">
      <c r="A20" s="2">
        <v>10</v>
      </c>
      <c r="B20" s="83" t="s">
        <v>110</v>
      </c>
      <c r="C20" s="67">
        <v>0.5</v>
      </c>
      <c r="D20" s="67">
        <v>0.5</v>
      </c>
      <c r="E20" s="67">
        <v>0.5</v>
      </c>
      <c r="F20" s="67">
        <v>0.5</v>
      </c>
      <c r="G20" s="67">
        <v>0.5</v>
      </c>
      <c r="H20" s="67">
        <v>0.5</v>
      </c>
      <c r="I20" s="67">
        <v>0.5</v>
      </c>
      <c r="J20" s="67">
        <v>0.5</v>
      </c>
      <c r="K20" s="67">
        <v>0.5</v>
      </c>
      <c r="L20" s="67">
        <v>0.5</v>
      </c>
      <c r="M20" s="67">
        <v>0.5</v>
      </c>
      <c r="N20" s="67">
        <v>0.5</v>
      </c>
      <c r="O20" s="67">
        <v>0.5</v>
      </c>
      <c r="P20" s="67">
        <v>0.5</v>
      </c>
      <c r="Q20" s="67">
        <v>0.5</v>
      </c>
      <c r="R20" s="67">
        <v>0.5</v>
      </c>
      <c r="S20" s="67">
        <v>0.5</v>
      </c>
      <c r="T20" s="67">
        <v>0.5</v>
      </c>
      <c r="U20" s="67">
        <v>0.5</v>
      </c>
      <c r="V20" s="67">
        <v>0.5</v>
      </c>
      <c r="X20" s="90" t="str">
        <f t="shared" si="7"/>
        <v>Меркулова Софья</v>
      </c>
      <c r="Y20" s="90"/>
      <c r="Z20" s="27">
        <f t="shared" si="1"/>
        <v>0</v>
      </c>
      <c r="AA20" s="28">
        <f t="shared" si="2"/>
        <v>10</v>
      </c>
      <c r="AB20" s="28">
        <f t="shared" si="3"/>
        <v>0</v>
      </c>
      <c r="AC20" s="22"/>
      <c r="AD20" s="28">
        <f t="shared" si="4"/>
        <v>0</v>
      </c>
      <c r="AE20" s="28">
        <f t="shared" si="6"/>
        <v>10</v>
      </c>
      <c r="AF20" s="28">
        <f t="shared" si="5"/>
        <v>0</v>
      </c>
    </row>
    <row r="21" spans="1:32" ht="16.5" customHeight="1" thickBot="1">
      <c r="A21" s="2">
        <v>11</v>
      </c>
      <c r="B21" s="83" t="s">
        <v>111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X21" s="84" t="str">
        <f t="shared" si="7"/>
        <v>Платонова Таисия</v>
      </c>
      <c r="Y21" s="85"/>
      <c r="Z21" s="27">
        <f t="shared" si="1"/>
        <v>0</v>
      </c>
      <c r="AA21" s="28">
        <f t="shared" si="2"/>
        <v>0</v>
      </c>
      <c r="AB21" s="28">
        <f t="shared" si="3"/>
        <v>0</v>
      </c>
      <c r="AC21" s="22"/>
      <c r="AD21" s="28">
        <f t="shared" si="4"/>
        <v>0</v>
      </c>
      <c r="AE21" s="28">
        <f t="shared" si="6"/>
        <v>0</v>
      </c>
      <c r="AF21" s="28">
        <f t="shared" si="5"/>
        <v>0</v>
      </c>
    </row>
    <row r="22" spans="1:32" ht="16.5" thickBot="1">
      <c r="A22" s="2">
        <v>12</v>
      </c>
      <c r="B22" s="83" t="s">
        <v>112</v>
      </c>
      <c r="C22" s="67">
        <v>0.5</v>
      </c>
      <c r="D22" s="67">
        <v>1</v>
      </c>
      <c r="E22" s="67">
        <v>0.5</v>
      </c>
      <c r="F22" s="67">
        <v>1</v>
      </c>
      <c r="G22" s="67">
        <v>0.5</v>
      </c>
      <c r="H22" s="67">
        <v>1</v>
      </c>
      <c r="I22" s="67">
        <v>0.5</v>
      </c>
      <c r="J22" s="67">
        <v>1</v>
      </c>
      <c r="K22" s="67">
        <v>0.5</v>
      </c>
      <c r="L22" s="67">
        <v>1</v>
      </c>
      <c r="M22" s="67">
        <v>0.5</v>
      </c>
      <c r="N22" s="67">
        <v>1</v>
      </c>
      <c r="O22" s="67">
        <v>0.5</v>
      </c>
      <c r="P22" s="67">
        <v>1</v>
      </c>
      <c r="Q22" s="67">
        <v>0.5</v>
      </c>
      <c r="R22" s="67">
        <v>1</v>
      </c>
      <c r="S22" s="67">
        <v>0.5</v>
      </c>
      <c r="T22" s="67">
        <v>1</v>
      </c>
      <c r="U22" s="67">
        <v>0.5</v>
      </c>
      <c r="V22" s="67">
        <v>1</v>
      </c>
      <c r="X22" s="90" t="str">
        <f t="shared" si="7"/>
        <v>Родионов Макар</v>
      </c>
      <c r="Y22" s="90"/>
      <c r="Z22" s="27">
        <f t="shared" si="1"/>
        <v>0</v>
      </c>
      <c r="AA22" s="28">
        <f t="shared" si="2"/>
        <v>10</v>
      </c>
      <c r="AB22" s="28">
        <f t="shared" si="3"/>
        <v>0</v>
      </c>
      <c r="AC22" s="22"/>
      <c r="AD22" s="28">
        <f t="shared" si="4"/>
        <v>0</v>
      </c>
      <c r="AE22" s="28">
        <f t="shared" si="6"/>
        <v>0</v>
      </c>
      <c r="AF22" s="28">
        <f t="shared" si="5"/>
        <v>10</v>
      </c>
    </row>
    <row r="23" spans="1:32" ht="16.5" thickBot="1">
      <c r="A23" s="2">
        <v>13</v>
      </c>
      <c r="B23" s="83" t="s">
        <v>113</v>
      </c>
      <c r="C23" s="67">
        <v>1</v>
      </c>
      <c r="D23" s="67">
        <v>1</v>
      </c>
      <c r="E23" s="67">
        <v>1</v>
      </c>
      <c r="F23" s="67">
        <v>1</v>
      </c>
      <c r="G23" s="67">
        <v>1</v>
      </c>
      <c r="H23" s="67">
        <v>1</v>
      </c>
      <c r="I23" s="67">
        <v>1</v>
      </c>
      <c r="J23" s="67">
        <v>1</v>
      </c>
      <c r="K23" s="67">
        <v>1</v>
      </c>
      <c r="L23" s="67">
        <v>1</v>
      </c>
      <c r="M23" s="67">
        <v>0.5</v>
      </c>
      <c r="N23" s="67">
        <v>1</v>
      </c>
      <c r="O23" s="67">
        <v>0.5</v>
      </c>
      <c r="P23" s="67">
        <v>1</v>
      </c>
      <c r="Q23" s="67">
        <v>0.5</v>
      </c>
      <c r="R23" s="67">
        <v>1</v>
      </c>
      <c r="S23" s="67">
        <v>1</v>
      </c>
      <c r="T23" s="67">
        <v>1</v>
      </c>
      <c r="U23" s="67">
        <v>1</v>
      </c>
      <c r="V23" s="67">
        <v>1</v>
      </c>
      <c r="X23" s="90" t="str">
        <f t="shared" si="7"/>
        <v>Рунова Александра</v>
      </c>
      <c r="Y23" s="90"/>
      <c r="Z23" s="27">
        <f t="shared" si="1"/>
        <v>0</v>
      </c>
      <c r="AA23" s="28">
        <f t="shared" si="2"/>
        <v>3</v>
      </c>
      <c r="AB23" s="28">
        <f t="shared" si="3"/>
        <v>7</v>
      </c>
      <c r="AC23" s="22"/>
      <c r="AD23" s="28">
        <f t="shared" si="4"/>
        <v>0</v>
      </c>
      <c r="AE23" s="28">
        <f t="shared" si="6"/>
        <v>0</v>
      </c>
      <c r="AF23" s="28">
        <f t="shared" si="5"/>
        <v>10</v>
      </c>
    </row>
    <row r="24" spans="1:32" ht="16.5" thickBot="1">
      <c r="A24" s="2">
        <v>14</v>
      </c>
      <c r="B24" s="83" t="s">
        <v>114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0.5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0.5</v>
      </c>
      <c r="P24" s="67">
        <v>1</v>
      </c>
      <c r="Q24" s="67">
        <v>1</v>
      </c>
      <c r="R24" s="67">
        <v>1</v>
      </c>
      <c r="S24" s="67">
        <v>1</v>
      </c>
      <c r="T24" s="67">
        <v>1</v>
      </c>
      <c r="U24" s="67">
        <v>0.5</v>
      </c>
      <c r="V24" s="67">
        <v>1</v>
      </c>
      <c r="X24" s="90" t="str">
        <f t="shared" si="7"/>
        <v>Савельев Кирилл</v>
      </c>
      <c r="Y24" s="90"/>
      <c r="Z24" s="27">
        <f t="shared" si="1"/>
        <v>0</v>
      </c>
      <c r="AA24" s="28">
        <f t="shared" si="2"/>
        <v>3</v>
      </c>
      <c r="AB24" s="28">
        <f t="shared" si="3"/>
        <v>7</v>
      </c>
      <c r="AC24" s="22"/>
      <c r="AD24" s="28">
        <f t="shared" si="4"/>
        <v>0</v>
      </c>
      <c r="AE24" s="28">
        <f t="shared" si="6"/>
        <v>0</v>
      </c>
      <c r="AF24" s="28">
        <f t="shared" si="5"/>
        <v>10</v>
      </c>
    </row>
    <row r="25" spans="1:32" ht="16.5" thickBot="1">
      <c r="A25" s="2">
        <v>15</v>
      </c>
      <c r="B25" s="83" t="s">
        <v>115</v>
      </c>
      <c r="C25" s="67">
        <v>1</v>
      </c>
      <c r="D25" s="67">
        <v>1</v>
      </c>
      <c r="E25" s="67">
        <v>1</v>
      </c>
      <c r="F25" s="67">
        <v>1</v>
      </c>
      <c r="G25" s="67">
        <v>1</v>
      </c>
      <c r="H25" s="67">
        <v>1</v>
      </c>
      <c r="I25" s="67">
        <v>0.5</v>
      </c>
      <c r="J25" s="67">
        <v>1</v>
      </c>
      <c r="K25" s="67">
        <v>0.5</v>
      </c>
      <c r="L25" s="67">
        <v>1</v>
      </c>
      <c r="M25" s="67">
        <v>1</v>
      </c>
      <c r="N25" s="67">
        <v>1</v>
      </c>
      <c r="O25" s="67">
        <v>1</v>
      </c>
      <c r="P25" s="67">
        <v>1</v>
      </c>
      <c r="Q25" s="67">
        <v>1</v>
      </c>
      <c r="R25" s="67">
        <v>1</v>
      </c>
      <c r="S25" s="67">
        <v>0.5</v>
      </c>
      <c r="T25" s="67">
        <v>1</v>
      </c>
      <c r="U25" s="67">
        <v>0.5</v>
      </c>
      <c r="V25" s="67">
        <v>1</v>
      </c>
      <c r="X25" s="90" t="str">
        <f t="shared" si="7"/>
        <v>Трембицкая Ульяна</v>
      </c>
      <c r="Y25" s="90"/>
      <c r="Z25" s="27">
        <f t="shared" si="1"/>
        <v>0</v>
      </c>
      <c r="AA25" s="28">
        <f t="shared" si="2"/>
        <v>4</v>
      </c>
      <c r="AB25" s="28">
        <f t="shared" si="3"/>
        <v>6</v>
      </c>
      <c r="AC25" s="22"/>
      <c r="AD25" s="28">
        <f t="shared" si="4"/>
        <v>0</v>
      </c>
      <c r="AE25" s="28">
        <f t="shared" si="6"/>
        <v>0</v>
      </c>
      <c r="AF25" s="28">
        <f t="shared" si="5"/>
        <v>10</v>
      </c>
    </row>
    <row r="26" spans="1:32" ht="16.5" thickBot="1">
      <c r="A26" s="2">
        <v>16</v>
      </c>
      <c r="B26" s="83" t="s">
        <v>116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1</v>
      </c>
      <c r="P26" s="67">
        <v>1</v>
      </c>
      <c r="Q26" s="67">
        <v>1</v>
      </c>
      <c r="R26" s="67">
        <v>1</v>
      </c>
      <c r="S26" s="67">
        <v>1</v>
      </c>
      <c r="T26" s="67">
        <v>1</v>
      </c>
      <c r="U26" s="67">
        <v>1</v>
      </c>
      <c r="V26" s="67">
        <v>1</v>
      </c>
      <c r="X26" s="90" t="str">
        <f t="shared" si="7"/>
        <v>Туголукова Вероника</v>
      </c>
      <c r="Y26" s="90"/>
      <c r="Z26" s="27">
        <f t="shared" si="1"/>
        <v>0</v>
      </c>
      <c r="AA26" s="28">
        <f t="shared" si="2"/>
        <v>0</v>
      </c>
      <c r="AB26" s="28">
        <f t="shared" si="3"/>
        <v>10</v>
      </c>
      <c r="AC26" s="22"/>
      <c r="AD26" s="28">
        <f t="shared" si="4"/>
        <v>0</v>
      </c>
      <c r="AE26" s="28">
        <f t="shared" si="6"/>
        <v>0</v>
      </c>
      <c r="AF26" s="28">
        <f t="shared" si="5"/>
        <v>10</v>
      </c>
    </row>
    <row r="27" spans="1:32" ht="16.5" thickBot="1">
      <c r="A27" s="2">
        <v>17</v>
      </c>
      <c r="B27" s="83" t="s">
        <v>117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7">
        <v>1</v>
      </c>
      <c r="N27" s="67">
        <v>1</v>
      </c>
      <c r="O27" s="67">
        <v>1</v>
      </c>
      <c r="P27" s="67">
        <v>1</v>
      </c>
      <c r="Q27" s="67">
        <v>1</v>
      </c>
      <c r="R27" s="67">
        <v>1</v>
      </c>
      <c r="S27" s="67">
        <v>1</v>
      </c>
      <c r="T27" s="67">
        <v>1</v>
      </c>
      <c r="U27" s="67">
        <v>1</v>
      </c>
      <c r="V27" s="67">
        <v>1</v>
      </c>
      <c r="X27" s="90" t="str">
        <f t="shared" si="7"/>
        <v>Фишер Филипп</v>
      </c>
      <c r="Y27" s="90"/>
      <c r="Z27" s="27">
        <f t="shared" si="1"/>
        <v>0</v>
      </c>
      <c r="AA27" s="28">
        <f t="shared" si="2"/>
        <v>0</v>
      </c>
      <c r="AB27" s="28">
        <f t="shared" si="3"/>
        <v>10</v>
      </c>
      <c r="AC27" s="22"/>
      <c r="AD27" s="28">
        <f t="shared" si="4"/>
        <v>0</v>
      </c>
      <c r="AE27" s="28">
        <f t="shared" si="6"/>
        <v>0</v>
      </c>
      <c r="AF27" s="28">
        <f t="shared" si="5"/>
        <v>10</v>
      </c>
    </row>
    <row r="28" spans="1:32" ht="16.5" thickBot="1">
      <c r="A28" s="2">
        <v>18</v>
      </c>
      <c r="B28" s="83" t="s">
        <v>118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1</v>
      </c>
      <c r="N28" s="67">
        <v>1</v>
      </c>
      <c r="O28" s="67">
        <v>1</v>
      </c>
      <c r="P28" s="67">
        <v>1</v>
      </c>
      <c r="Q28" s="67">
        <v>1</v>
      </c>
      <c r="R28" s="67">
        <v>1</v>
      </c>
      <c r="S28" s="67">
        <v>1</v>
      </c>
      <c r="T28" s="67">
        <v>1</v>
      </c>
      <c r="U28" s="67">
        <v>1</v>
      </c>
      <c r="V28" s="67">
        <v>1</v>
      </c>
      <c r="X28" s="90" t="str">
        <f t="shared" si="7"/>
        <v>Хвастюк Михаил</v>
      </c>
      <c r="Y28" s="90"/>
      <c r="Z28" s="27">
        <f t="shared" si="1"/>
        <v>0</v>
      </c>
      <c r="AA28" s="28">
        <f t="shared" si="2"/>
        <v>0</v>
      </c>
      <c r="AB28" s="28">
        <f t="shared" si="3"/>
        <v>10</v>
      </c>
      <c r="AC28" s="22"/>
      <c r="AD28" s="28">
        <f t="shared" si="4"/>
        <v>0</v>
      </c>
      <c r="AE28" s="28">
        <f t="shared" si="6"/>
        <v>0</v>
      </c>
      <c r="AF28" s="28">
        <f t="shared" si="5"/>
        <v>10</v>
      </c>
    </row>
    <row r="29" spans="1:32" ht="16.5" customHeight="1" thickBot="1">
      <c r="A29" s="2">
        <v>19</v>
      </c>
      <c r="B29" s="83" t="s">
        <v>119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X29" s="84" t="str">
        <f t="shared" si="0"/>
        <v>Шпортенко Ева</v>
      </c>
      <c r="Y29" s="85"/>
      <c r="Z29" s="27">
        <f t="shared" si="1"/>
        <v>0</v>
      </c>
      <c r="AA29" s="28">
        <f t="shared" si="2"/>
        <v>0</v>
      </c>
      <c r="AB29" s="28">
        <f t="shared" si="3"/>
        <v>0</v>
      </c>
      <c r="AC29" s="22"/>
      <c r="AD29" s="28">
        <f t="shared" si="4"/>
        <v>0</v>
      </c>
      <c r="AE29" s="28">
        <f t="shared" si="6"/>
        <v>0</v>
      </c>
      <c r="AF29" s="28">
        <f t="shared" si="5"/>
        <v>0</v>
      </c>
    </row>
    <row r="30" spans="1:32" ht="16.5" thickBot="1">
      <c r="A30" s="2">
        <v>20</v>
      </c>
      <c r="B30" s="83" t="s">
        <v>120</v>
      </c>
      <c r="C30" s="67">
        <v>1</v>
      </c>
      <c r="D30" s="67">
        <v>1</v>
      </c>
      <c r="E30" s="67">
        <v>0.5</v>
      </c>
      <c r="F30" s="67">
        <v>1</v>
      </c>
      <c r="G30" s="67">
        <v>1</v>
      </c>
      <c r="H30" s="67">
        <v>1</v>
      </c>
      <c r="I30" s="67">
        <v>0.5</v>
      </c>
      <c r="J30" s="67">
        <v>1</v>
      </c>
      <c r="K30" s="67">
        <v>1</v>
      </c>
      <c r="L30" s="67">
        <v>1</v>
      </c>
      <c r="M30" s="67">
        <v>0.5</v>
      </c>
      <c r="N30" s="67">
        <v>1</v>
      </c>
      <c r="O30" s="67">
        <v>1</v>
      </c>
      <c r="P30" s="67">
        <v>1</v>
      </c>
      <c r="Q30" s="67">
        <v>1</v>
      </c>
      <c r="R30" s="67">
        <v>1</v>
      </c>
      <c r="S30" s="67">
        <v>0.5</v>
      </c>
      <c r="T30" s="67">
        <v>1</v>
      </c>
      <c r="U30" s="67">
        <v>1</v>
      </c>
      <c r="V30" s="67">
        <v>1</v>
      </c>
      <c r="X30" s="90" t="str">
        <f>B30</f>
        <v>Юдин Лука</v>
      </c>
      <c r="Y30" s="90"/>
      <c r="Z30" s="27">
        <f t="shared" si="1"/>
        <v>0</v>
      </c>
      <c r="AA30" s="28">
        <f t="shared" si="2"/>
        <v>4</v>
      </c>
      <c r="AB30" s="28">
        <f t="shared" si="3"/>
        <v>6</v>
      </c>
      <c r="AC30" s="22"/>
      <c r="AD30" s="28">
        <f t="shared" si="4"/>
        <v>0</v>
      </c>
      <c r="AE30" s="28">
        <f t="shared" si="6"/>
        <v>0</v>
      </c>
      <c r="AF30" s="28">
        <f t="shared" si="5"/>
        <v>10</v>
      </c>
    </row>
    <row r="31" spans="1:32" ht="16.5" thickBot="1">
      <c r="A31" s="2">
        <v>21</v>
      </c>
      <c r="B31" s="66" t="s">
        <v>121</v>
      </c>
      <c r="C31" s="67">
        <v>0.5</v>
      </c>
      <c r="D31" s="67">
        <v>0.5</v>
      </c>
      <c r="E31" s="67">
        <v>0.5</v>
      </c>
      <c r="F31" s="67">
        <v>0.5</v>
      </c>
      <c r="G31" s="67">
        <v>0.5</v>
      </c>
      <c r="H31" s="67">
        <v>0.5</v>
      </c>
      <c r="I31" s="67">
        <v>0.5</v>
      </c>
      <c r="J31" s="67">
        <v>0.5</v>
      </c>
      <c r="K31" s="67">
        <v>0.5</v>
      </c>
      <c r="L31" s="67">
        <v>0.5</v>
      </c>
      <c r="M31" s="67">
        <v>0.5</v>
      </c>
      <c r="N31" s="67">
        <v>0.5</v>
      </c>
      <c r="O31" s="67">
        <v>0.5</v>
      </c>
      <c r="P31" s="67">
        <v>0.5</v>
      </c>
      <c r="Q31" s="67">
        <v>0.5</v>
      </c>
      <c r="R31" s="67">
        <v>0.5</v>
      </c>
      <c r="S31" s="67">
        <v>0.5</v>
      </c>
      <c r="T31" s="67">
        <v>0.5</v>
      </c>
      <c r="U31" s="67">
        <v>0.5</v>
      </c>
      <c r="V31" s="67">
        <v>0.5</v>
      </c>
      <c r="X31" s="91" t="str">
        <f>B31</f>
        <v>Аргандиваль Платон</v>
      </c>
      <c r="Y31" s="91"/>
      <c r="Z31" s="21">
        <f t="shared" si="1"/>
        <v>0</v>
      </c>
      <c r="AA31" s="21">
        <f t="shared" si="2"/>
        <v>10</v>
      </c>
      <c r="AB31" s="21">
        <f t="shared" si="3"/>
        <v>0</v>
      </c>
      <c r="AC31" s="22"/>
      <c r="AD31" s="21">
        <f t="shared" si="4"/>
        <v>0</v>
      </c>
      <c r="AE31" s="21">
        <f t="shared" si="6"/>
        <v>10</v>
      </c>
      <c r="AF31" s="21">
        <f t="shared" si="5"/>
        <v>0</v>
      </c>
    </row>
    <row r="32" spans="1:32" ht="16.5" thickBot="1">
      <c r="A32" s="2">
        <v>22</v>
      </c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X32" s="91">
        <f t="shared" ref="X32:X33" si="8">B32</f>
        <v>0</v>
      </c>
      <c r="Y32" s="91"/>
      <c r="Z32" s="21">
        <f t="shared" ref="Z32:Z33" si="9">COUNTIFS(C$9:V$9,"СГ",C32:V32,0)</f>
        <v>0</v>
      </c>
      <c r="AA32" s="21">
        <f t="shared" ref="AA32:AA33" si="10">COUNTIFS(C$9:V$9,"СГ",C32:V32,0.5)</f>
        <v>0</v>
      </c>
      <c r="AB32" s="21">
        <f t="shared" ref="AB32:AB33" si="11">COUNTIFS(C$9:V$9,"СГ",C32:V32,1)</f>
        <v>0</v>
      </c>
      <c r="AC32" s="22"/>
      <c r="AD32" s="21">
        <f t="shared" ref="AD32:AD33" si="12">COUNTIFS(C$9:V$9,"КГ",C32:V32,0)</f>
        <v>0</v>
      </c>
      <c r="AE32" s="21">
        <f t="shared" ref="AE32:AE33" si="13">COUNTIFS(C$9:V$9,"КГ",C32:V32,0.5)</f>
        <v>0</v>
      </c>
      <c r="AF32" s="21">
        <f t="shared" ref="AF32:AF33" si="14">COUNTIFS(C$9:V$9,"КГ",C32:V32,1)</f>
        <v>0</v>
      </c>
    </row>
    <row r="33" spans="1:36" ht="16.5" thickBot="1">
      <c r="A33" s="2">
        <v>23</v>
      </c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X33" s="91">
        <f t="shared" si="8"/>
        <v>0</v>
      </c>
      <c r="Y33" s="91"/>
      <c r="Z33" s="21">
        <f t="shared" si="9"/>
        <v>0</v>
      </c>
      <c r="AA33" s="21">
        <f t="shared" si="10"/>
        <v>0</v>
      </c>
      <c r="AB33" s="21">
        <f t="shared" si="11"/>
        <v>0</v>
      </c>
      <c r="AC33" s="22"/>
      <c r="AD33" s="21">
        <f t="shared" si="12"/>
        <v>0</v>
      </c>
      <c r="AE33" s="21">
        <f t="shared" si="13"/>
        <v>0</v>
      </c>
      <c r="AF33" s="21">
        <f t="shared" si="14"/>
        <v>0</v>
      </c>
    </row>
    <row r="34" spans="1:36" ht="16.5" thickBot="1">
      <c r="A34" s="2">
        <v>24</v>
      </c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X34" s="91">
        <f t="shared" ref="X34:X35" si="15">B34</f>
        <v>0</v>
      </c>
      <c r="Y34" s="91"/>
      <c r="Z34" s="21">
        <f t="shared" ref="Z34:Z35" si="16">COUNTIFS(C$9:V$9,"СГ",C34:V34,0)</f>
        <v>0</v>
      </c>
      <c r="AA34" s="21">
        <f t="shared" ref="AA34:AA35" si="17">COUNTIFS(C$9:V$9,"СГ",C34:V34,0.5)</f>
        <v>0</v>
      </c>
      <c r="AB34" s="21">
        <f t="shared" ref="AB34:AB35" si="18">COUNTIFS(C$9:V$9,"СГ",C34:V34,1)</f>
        <v>0</v>
      </c>
      <c r="AC34" s="22"/>
      <c r="AD34" s="21">
        <f t="shared" ref="AD34:AD35" si="19">COUNTIFS(C$9:V$9,"КГ",C34:V34,0)</f>
        <v>0</v>
      </c>
      <c r="AE34" s="21">
        <f t="shared" ref="AE34:AE35" si="20">COUNTIFS(C$9:V$9,"КГ",C34:V34,0.5)</f>
        <v>0</v>
      </c>
      <c r="AF34" s="21">
        <f t="shared" ref="AF34:AF35" si="21">COUNTIFS(C$9:V$9,"КГ",C34:V34,1)</f>
        <v>0</v>
      </c>
    </row>
    <row r="35" spans="1:36" ht="16.5" thickBot="1">
      <c r="A35" s="2">
        <v>25</v>
      </c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X35" s="91">
        <f t="shared" si="15"/>
        <v>0</v>
      </c>
      <c r="Y35" s="91"/>
      <c r="Z35" s="21">
        <f t="shared" si="16"/>
        <v>0</v>
      </c>
      <c r="AA35" s="21">
        <f t="shared" si="17"/>
        <v>0</v>
      </c>
      <c r="AB35" s="21">
        <f t="shared" si="18"/>
        <v>0</v>
      </c>
      <c r="AC35" s="22"/>
      <c r="AD35" s="21">
        <f t="shared" si="19"/>
        <v>0</v>
      </c>
      <c r="AE35" s="21">
        <f t="shared" si="20"/>
        <v>0</v>
      </c>
      <c r="AF35" s="21">
        <f t="shared" si="21"/>
        <v>0</v>
      </c>
    </row>
    <row r="36" spans="1:36" ht="15.75">
      <c r="X36" s="92" t="s">
        <v>99</v>
      </c>
      <c r="Y36" s="92"/>
      <c r="Z36" s="58">
        <f>SUM(Z11:Z35)</f>
        <v>0</v>
      </c>
      <c r="AA36" s="58">
        <f>SUM(AA11:AA35)</f>
        <v>61</v>
      </c>
      <c r="AB36" s="58">
        <f>SUM(AB11:AB35)</f>
        <v>119</v>
      </c>
      <c r="AC36" s="63"/>
      <c r="AD36" s="58">
        <f>SUM(AD11:AD35)</f>
        <v>0</v>
      </c>
      <c r="AE36" s="58">
        <f>SUM(AE11:AE35)</f>
        <v>20</v>
      </c>
      <c r="AF36" s="58">
        <f>SUM(AF11:AF35)</f>
        <v>160</v>
      </c>
    </row>
    <row r="37" spans="1:36" ht="15.75">
      <c r="A37" s="93"/>
      <c r="B37" s="17" t="s">
        <v>84</v>
      </c>
      <c r="C37" s="17" t="s">
        <v>18</v>
      </c>
      <c r="D37" s="17" t="s">
        <v>19</v>
      </c>
      <c r="E37" s="17" t="s">
        <v>18</v>
      </c>
      <c r="F37" s="17" t="s">
        <v>19</v>
      </c>
      <c r="G37" s="17" t="s">
        <v>18</v>
      </c>
      <c r="H37" s="17" t="s">
        <v>19</v>
      </c>
      <c r="I37" s="17" t="s">
        <v>18</v>
      </c>
      <c r="J37" s="17" t="s">
        <v>19</v>
      </c>
      <c r="K37" s="17" t="s">
        <v>18</v>
      </c>
      <c r="L37" s="17" t="s">
        <v>19</v>
      </c>
      <c r="M37" s="17" t="s">
        <v>18</v>
      </c>
      <c r="N37" s="17" t="s">
        <v>19</v>
      </c>
      <c r="O37" s="17" t="s">
        <v>18</v>
      </c>
      <c r="P37" s="17" t="s">
        <v>19</v>
      </c>
      <c r="Q37" s="17" t="s">
        <v>18</v>
      </c>
      <c r="R37" s="17" t="s">
        <v>19</v>
      </c>
      <c r="S37" s="17" t="s">
        <v>18</v>
      </c>
      <c r="T37" s="17" t="s">
        <v>19</v>
      </c>
      <c r="U37" s="17" t="s">
        <v>18</v>
      </c>
      <c r="V37" s="17" t="s">
        <v>19</v>
      </c>
      <c r="W37" s="18"/>
      <c r="X37" s="89"/>
      <c r="Y37" s="89"/>
      <c r="Z37" s="29"/>
      <c r="AA37" s="29"/>
      <c r="AB37" s="29"/>
      <c r="AC37" s="30"/>
      <c r="AD37" s="29"/>
      <c r="AE37" s="29"/>
      <c r="AF37" s="29"/>
      <c r="AH37" s="18"/>
      <c r="AI37" s="18"/>
      <c r="AJ37" s="18"/>
    </row>
    <row r="38" spans="1:36" ht="15.75">
      <c r="A38" s="93"/>
      <c r="B38" s="20">
        <v>0</v>
      </c>
      <c r="C38" s="21">
        <f t="shared" ref="C38:V38" si="22">COUNTIF(C11:C35,0)</f>
        <v>0</v>
      </c>
      <c r="D38" s="21">
        <f t="shared" si="22"/>
        <v>0</v>
      </c>
      <c r="E38" s="21">
        <f t="shared" si="22"/>
        <v>0</v>
      </c>
      <c r="F38" s="21">
        <f t="shared" si="22"/>
        <v>0</v>
      </c>
      <c r="G38" s="21">
        <f t="shared" si="22"/>
        <v>0</v>
      </c>
      <c r="H38" s="21">
        <f t="shared" si="22"/>
        <v>0</v>
      </c>
      <c r="I38" s="21">
        <f t="shared" si="22"/>
        <v>0</v>
      </c>
      <c r="J38" s="21">
        <f t="shared" si="22"/>
        <v>0</v>
      </c>
      <c r="K38" s="21">
        <f t="shared" si="22"/>
        <v>0</v>
      </c>
      <c r="L38" s="21">
        <f t="shared" si="22"/>
        <v>0</v>
      </c>
      <c r="M38" s="21">
        <f t="shared" si="22"/>
        <v>0</v>
      </c>
      <c r="N38" s="21">
        <f t="shared" si="22"/>
        <v>0</v>
      </c>
      <c r="O38" s="21">
        <f t="shared" si="22"/>
        <v>0</v>
      </c>
      <c r="P38" s="21">
        <f t="shared" si="22"/>
        <v>0</v>
      </c>
      <c r="Q38" s="21">
        <f t="shared" si="22"/>
        <v>0</v>
      </c>
      <c r="R38" s="21">
        <f t="shared" si="22"/>
        <v>0</v>
      </c>
      <c r="S38" s="21">
        <f t="shared" si="22"/>
        <v>0</v>
      </c>
      <c r="T38" s="21">
        <f t="shared" si="22"/>
        <v>0</v>
      </c>
      <c r="U38" s="21">
        <f t="shared" si="22"/>
        <v>0</v>
      </c>
      <c r="V38" s="21">
        <f t="shared" si="22"/>
        <v>0</v>
      </c>
      <c r="W38" s="18"/>
      <c r="X38" s="89"/>
      <c r="Y38" s="89"/>
      <c r="Z38" s="29"/>
      <c r="AA38" s="29"/>
      <c r="AB38" s="29"/>
      <c r="AC38" s="31"/>
      <c r="AD38" s="29"/>
      <c r="AE38" s="29"/>
      <c r="AF38" s="29"/>
      <c r="AH38" s="18"/>
      <c r="AI38" s="18"/>
      <c r="AJ38" s="18"/>
    </row>
    <row r="39" spans="1:36" ht="15.75">
      <c r="A39" s="93"/>
      <c r="B39" s="20">
        <v>0.5</v>
      </c>
      <c r="C39" s="21">
        <f t="shared" ref="C39:V39" si="23">COUNTIF(C11:C35,0.5)</f>
        <v>3</v>
      </c>
      <c r="D39" s="21">
        <f t="shared" si="23"/>
        <v>2</v>
      </c>
      <c r="E39" s="21">
        <f t="shared" si="23"/>
        <v>5</v>
      </c>
      <c r="F39" s="21">
        <f t="shared" si="23"/>
        <v>2</v>
      </c>
      <c r="G39" s="21">
        <f t="shared" si="23"/>
        <v>5</v>
      </c>
      <c r="H39" s="21">
        <f t="shared" si="23"/>
        <v>2</v>
      </c>
      <c r="I39" s="21">
        <f t="shared" si="23"/>
        <v>9</v>
      </c>
      <c r="J39" s="21">
        <f t="shared" si="23"/>
        <v>2</v>
      </c>
      <c r="K39" s="21">
        <f t="shared" si="23"/>
        <v>5</v>
      </c>
      <c r="L39" s="21">
        <f t="shared" si="23"/>
        <v>2</v>
      </c>
      <c r="M39" s="21">
        <f t="shared" si="23"/>
        <v>7</v>
      </c>
      <c r="N39" s="21">
        <f t="shared" si="23"/>
        <v>2</v>
      </c>
      <c r="O39" s="21">
        <f t="shared" si="23"/>
        <v>8</v>
      </c>
      <c r="P39" s="21">
        <f t="shared" si="23"/>
        <v>2</v>
      </c>
      <c r="Q39" s="21">
        <f t="shared" si="23"/>
        <v>6</v>
      </c>
      <c r="R39" s="21">
        <f t="shared" si="23"/>
        <v>2</v>
      </c>
      <c r="S39" s="21">
        <f t="shared" si="23"/>
        <v>6</v>
      </c>
      <c r="T39" s="21">
        <f t="shared" si="23"/>
        <v>2</v>
      </c>
      <c r="U39" s="21">
        <f t="shared" si="23"/>
        <v>7</v>
      </c>
      <c r="V39" s="21">
        <f t="shared" si="23"/>
        <v>2</v>
      </c>
      <c r="W39" s="18"/>
      <c r="X39" s="89"/>
      <c r="Y39" s="89"/>
      <c r="Z39" s="29"/>
      <c r="AA39" s="29"/>
      <c r="AB39" s="29"/>
      <c r="AC39" s="31"/>
      <c r="AD39" s="29"/>
      <c r="AE39" s="29"/>
      <c r="AF39" s="29"/>
      <c r="AH39" s="18"/>
      <c r="AI39" s="18"/>
      <c r="AJ39" s="18"/>
    </row>
    <row r="40" spans="1:36" ht="15.75">
      <c r="A40" s="93"/>
      <c r="B40" s="20">
        <v>1</v>
      </c>
      <c r="C40" s="21">
        <f t="shared" ref="C40:V40" si="24">COUNTIF(C11:C35,1)</f>
        <v>15</v>
      </c>
      <c r="D40" s="21">
        <f t="shared" si="24"/>
        <v>16</v>
      </c>
      <c r="E40" s="21">
        <f t="shared" si="24"/>
        <v>13</v>
      </c>
      <c r="F40" s="21">
        <f t="shared" si="24"/>
        <v>16</v>
      </c>
      <c r="G40" s="21">
        <f t="shared" si="24"/>
        <v>13</v>
      </c>
      <c r="H40" s="21">
        <f t="shared" si="24"/>
        <v>16</v>
      </c>
      <c r="I40" s="21">
        <f t="shared" si="24"/>
        <v>9</v>
      </c>
      <c r="J40" s="21">
        <f t="shared" si="24"/>
        <v>16</v>
      </c>
      <c r="K40" s="21">
        <f t="shared" si="24"/>
        <v>13</v>
      </c>
      <c r="L40" s="21">
        <f t="shared" si="24"/>
        <v>16</v>
      </c>
      <c r="M40" s="21">
        <f t="shared" si="24"/>
        <v>11</v>
      </c>
      <c r="N40" s="21">
        <f t="shared" si="24"/>
        <v>16</v>
      </c>
      <c r="O40" s="21">
        <f t="shared" si="24"/>
        <v>10</v>
      </c>
      <c r="P40" s="21">
        <f t="shared" si="24"/>
        <v>16</v>
      </c>
      <c r="Q40" s="21">
        <f t="shared" si="24"/>
        <v>12</v>
      </c>
      <c r="R40" s="21">
        <f t="shared" si="24"/>
        <v>16</v>
      </c>
      <c r="S40" s="21">
        <f t="shared" si="24"/>
        <v>12</v>
      </c>
      <c r="T40" s="21">
        <f t="shared" si="24"/>
        <v>16</v>
      </c>
      <c r="U40" s="21">
        <f t="shared" si="24"/>
        <v>11</v>
      </c>
      <c r="V40" s="21">
        <f t="shared" si="24"/>
        <v>16</v>
      </c>
      <c r="W40" s="18"/>
      <c r="AH40" s="18"/>
      <c r="AI40" s="18"/>
      <c r="AJ40" s="18"/>
    </row>
    <row r="41" spans="1:36" ht="15.75">
      <c r="A41" s="82"/>
      <c r="B41" s="81" t="s">
        <v>100</v>
      </c>
      <c r="C41" s="80">
        <f>C38+C39+C40</f>
        <v>18</v>
      </c>
      <c r="D41" s="80">
        <f t="shared" ref="D41:V41" si="25">D38+D39+D40</f>
        <v>18</v>
      </c>
      <c r="E41" s="80">
        <f t="shared" si="25"/>
        <v>18</v>
      </c>
      <c r="F41" s="80">
        <f t="shared" si="25"/>
        <v>18</v>
      </c>
      <c r="G41" s="80">
        <f t="shared" si="25"/>
        <v>18</v>
      </c>
      <c r="H41" s="80">
        <f t="shared" si="25"/>
        <v>18</v>
      </c>
      <c r="I41" s="80">
        <f t="shared" si="25"/>
        <v>18</v>
      </c>
      <c r="J41" s="80">
        <f t="shared" si="25"/>
        <v>18</v>
      </c>
      <c r="K41" s="80">
        <f t="shared" si="25"/>
        <v>18</v>
      </c>
      <c r="L41" s="80">
        <f t="shared" si="25"/>
        <v>18</v>
      </c>
      <c r="M41" s="80">
        <f t="shared" si="25"/>
        <v>18</v>
      </c>
      <c r="N41" s="80">
        <f t="shared" si="25"/>
        <v>18</v>
      </c>
      <c r="O41" s="80">
        <f t="shared" si="25"/>
        <v>18</v>
      </c>
      <c r="P41" s="80">
        <f t="shared" si="25"/>
        <v>18</v>
      </c>
      <c r="Q41" s="80">
        <f t="shared" si="25"/>
        <v>18</v>
      </c>
      <c r="R41" s="80">
        <f t="shared" si="25"/>
        <v>18</v>
      </c>
      <c r="S41" s="80">
        <f t="shared" si="25"/>
        <v>18</v>
      </c>
      <c r="T41" s="80">
        <f t="shared" si="25"/>
        <v>18</v>
      </c>
      <c r="U41" s="80">
        <f t="shared" si="25"/>
        <v>18</v>
      </c>
      <c r="V41" s="80">
        <f t="shared" si="25"/>
        <v>18</v>
      </c>
      <c r="W41" s="18"/>
      <c r="AH41" s="18"/>
      <c r="AI41" s="18"/>
      <c r="AJ41" s="18"/>
    </row>
    <row r="43" spans="1:36" s="59" customFormat="1" ht="15.75">
      <c r="A43" s="86" t="s">
        <v>98</v>
      </c>
      <c r="B43" s="58" t="s">
        <v>84</v>
      </c>
      <c r="C43" s="58" t="s">
        <v>18</v>
      </c>
      <c r="D43" s="58" t="s">
        <v>19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6" s="59" customFormat="1" ht="15.75" customHeight="1">
      <c r="A44" s="87"/>
      <c r="B44" s="61">
        <v>0</v>
      </c>
      <c r="C44" s="62">
        <f>C38+E38+G38+I38+K38+M38+O38+Q38+S38+U38</f>
        <v>0</v>
      </c>
      <c r="D44" s="62">
        <f>D38+F38+H38+J38+L38+N38+P38+R38+T38+V38</f>
        <v>0</v>
      </c>
    </row>
    <row r="45" spans="1:36" s="59" customFormat="1" ht="15.75">
      <c r="A45" s="87"/>
      <c r="B45" s="61">
        <v>0.5</v>
      </c>
      <c r="C45" s="62">
        <f>C39+E39+G39+I39+K39+M39+O39+Q39+S39+U39</f>
        <v>61</v>
      </c>
      <c r="D45" s="62">
        <f t="shared" ref="D45:D46" si="26">D39+F39+H39+J39+L39+N39+P39+R39+T39+V39</f>
        <v>20</v>
      </c>
    </row>
    <row r="46" spans="1:36" s="59" customFormat="1" ht="15.75">
      <c r="A46" s="88"/>
      <c r="B46" s="61">
        <v>1</v>
      </c>
      <c r="C46" s="62">
        <f>C40+E40+G40+I40+K40+M40+O40+Q40+S40+U40</f>
        <v>119</v>
      </c>
      <c r="D46" s="62">
        <f t="shared" si="26"/>
        <v>160</v>
      </c>
    </row>
  </sheetData>
  <sheetProtection selectLockedCells="1"/>
  <mergeCells count="57">
    <mergeCell ref="C8:D8"/>
    <mergeCell ref="Q8:R8"/>
    <mergeCell ref="S8:T8"/>
    <mergeCell ref="U8:V8"/>
    <mergeCell ref="E8:F8"/>
    <mergeCell ref="G8:H8"/>
    <mergeCell ref="I8:J8"/>
    <mergeCell ref="A1:V1"/>
    <mergeCell ref="A2:V2"/>
    <mergeCell ref="A3:V3"/>
    <mergeCell ref="A4:V4"/>
    <mergeCell ref="K8:L8"/>
    <mergeCell ref="M8:N8"/>
    <mergeCell ref="O8:P8"/>
    <mergeCell ref="A6:A9"/>
    <mergeCell ref="B6:B9"/>
    <mergeCell ref="C6:V6"/>
    <mergeCell ref="C7:D7"/>
    <mergeCell ref="E7:H7"/>
    <mergeCell ref="I7:L7"/>
    <mergeCell ref="M7:N7"/>
    <mergeCell ref="O7:T7"/>
    <mergeCell ref="U7:V7"/>
    <mergeCell ref="Z8:AB9"/>
    <mergeCell ref="AD8:AF9"/>
    <mergeCell ref="X11:Y11"/>
    <mergeCell ref="X12:Y12"/>
    <mergeCell ref="X13:Y13"/>
    <mergeCell ref="X24:Y24"/>
    <mergeCell ref="X25:Y25"/>
    <mergeCell ref="X26:Y26"/>
    <mergeCell ref="X27:Y27"/>
    <mergeCell ref="X8:Y10"/>
    <mergeCell ref="X14:Y14"/>
    <mergeCell ref="X15:Y15"/>
    <mergeCell ref="X16:Y16"/>
    <mergeCell ref="X18:Y18"/>
    <mergeCell ref="X19:Y19"/>
    <mergeCell ref="X20:Y20"/>
    <mergeCell ref="X21:Y21"/>
    <mergeCell ref="X22:Y22"/>
    <mergeCell ref="X17:Y17"/>
    <mergeCell ref="A43:A46"/>
    <mergeCell ref="X37:Y37"/>
    <mergeCell ref="X38:Y38"/>
    <mergeCell ref="X39:Y39"/>
    <mergeCell ref="X28:Y28"/>
    <mergeCell ref="X29:Y29"/>
    <mergeCell ref="X30:Y30"/>
    <mergeCell ref="X31:Y31"/>
    <mergeCell ref="X36:Y36"/>
    <mergeCell ref="X32:Y32"/>
    <mergeCell ref="X33:Y33"/>
    <mergeCell ref="A37:A40"/>
    <mergeCell ref="X34:Y34"/>
    <mergeCell ref="X35:Y35"/>
    <mergeCell ref="X23:Y2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opLeftCell="A3" zoomScale="90" zoomScaleNormal="90" workbookViewId="0">
      <selection activeCell="D11" sqref="D11:D31"/>
    </sheetView>
  </sheetViews>
  <sheetFormatPr defaultRowHeight="15"/>
  <cols>
    <col min="1" max="1" width="6.42578125" customWidth="1"/>
    <col min="2" max="2" width="25.85546875" customWidth="1"/>
    <col min="21" max="21" width="15.85546875" customWidth="1"/>
    <col min="22" max="24" width="9.140625" style="19"/>
    <col min="26" max="28" width="9.140625" style="19"/>
  </cols>
  <sheetData>
    <row r="1" spans="1:28" ht="19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8" ht="21" customHeight="1">
      <c r="A2" s="106" t="s">
        <v>124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8" ht="19.5" customHeight="1">
      <c r="A3" s="106" t="s">
        <v>122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28" ht="19.5" customHeight="1" thickBot="1">
      <c r="A4" s="120" t="s">
        <v>57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28" ht="14.45" customHeight="1">
      <c r="A5" s="121" t="s">
        <v>1</v>
      </c>
      <c r="B5" s="121" t="s">
        <v>2</v>
      </c>
      <c r="C5" s="127" t="s">
        <v>3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9"/>
    </row>
    <row r="6" spans="1:28" ht="3" customHeight="1" thickBot="1">
      <c r="A6" s="122"/>
      <c r="B6" s="122"/>
      <c r="C6" s="130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T6" s="15"/>
    </row>
    <row r="7" spans="1:28" ht="15.75" thickBot="1">
      <c r="A7" s="122"/>
      <c r="B7" s="122"/>
      <c r="C7" s="124" t="s">
        <v>21</v>
      </c>
      <c r="D7" s="125"/>
      <c r="E7" s="125"/>
      <c r="F7" s="125"/>
      <c r="G7" s="125"/>
      <c r="H7" s="126"/>
      <c r="I7" s="124" t="s">
        <v>22</v>
      </c>
      <c r="J7" s="125"/>
      <c r="K7" s="125"/>
      <c r="L7" s="125"/>
      <c r="M7" s="125"/>
      <c r="N7" s="125"/>
      <c r="O7" s="125"/>
      <c r="P7" s="125"/>
      <c r="Q7" s="125"/>
      <c r="R7" s="126"/>
      <c r="T7" s="15"/>
    </row>
    <row r="8" spans="1:28" ht="108" customHeight="1" thickBot="1">
      <c r="A8" s="122"/>
      <c r="B8" s="122"/>
      <c r="C8" s="107" t="s">
        <v>23</v>
      </c>
      <c r="D8" s="108"/>
      <c r="E8" s="107" t="s">
        <v>24</v>
      </c>
      <c r="F8" s="108"/>
      <c r="G8" s="107" t="s">
        <v>25</v>
      </c>
      <c r="H8" s="108"/>
      <c r="I8" s="107" t="s">
        <v>26</v>
      </c>
      <c r="J8" s="108"/>
      <c r="K8" s="107" t="s">
        <v>27</v>
      </c>
      <c r="L8" s="108"/>
      <c r="M8" s="107" t="s">
        <v>28</v>
      </c>
      <c r="N8" s="108"/>
      <c r="O8" s="107" t="s">
        <v>29</v>
      </c>
      <c r="P8" s="108"/>
      <c r="Q8" s="107" t="s">
        <v>30</v>
      </c>
      <c r="R8" s="108"/>
      <c r="T8" s="94" t="s">
        <v>85</v>
      </c>
      <c r="U8" s="95"/>
      <c r="V8" s="100" t="s">
        <v>86</v>
      </c>
      <c r="W8" s="101"/>
      <c r="X8" s="102"/>
      <c r="Y8" s="22"/>
      <c r="Z8" s="100" t="s">
        <v>87</v>
      </c>
      <c r="AA8" s="101"/>
      <c r="AB8" s="102"/>
    </row>
    <row r="9" spans="1:28" ht="16.5" thickBot="1">
      <c r="A9" s="123"/>
      <c r="B9" s="123"/>
      <c r="C9" s="10" t="s">
        <v>18</v>
      </c>
      <c r="D9" s="10" t="s">
        <v>19</v>
      </c>
      <c r="E9" s="10" t="s">
        <v>18</v>
      </c>
      <c r="F9" s="10" t="s">
        <v>19</v>
      </c>
      <c r="G9" s="10" t="s">
        <v>18</v>
      </c>
      <c r="H9" s="10" t="s">
        <v>19</v>
      </c>
      <c r="I9" s="10" t="s">
        <v>18</v>
      </c>
      <c r="J9" s="10" t="s">
        <v>19</v>
      </c>
      <c r="K9" s="10" t="s">
        <v>18</v>
      </c>
      <c r="L9" s="10" t="s">
        <v>19</v>
      </c>
      <c r="M9" s="10" t="s">
        <v>18</v>
      </c>
      <c r="N9" s="10" t="s">
        <v>19</v>
      </c>
      <c r="O9" s="10" t="s">
        <v>18</v>
      </c>
      <c r="P9" s="10" t="s">
        <v>19</v>
      </c>
      <c r="Q9" s="10" t="s">
        <v>18</v>
      </c>
      <c r="R9" s="10" t="s">
        <v>19</v>
      </c>
      <c r="T9" s="96"/>
      <c r="U9" s="97"/>
      <c r="V9" s="103"/>
      <c r="W9" s="104"/>
      <c r="X9" s="105"/>
      <c r="Y9" s="22"/>
      <c r="Z9" s="103"/>
      <c r="AA9" s="104"/>
      <c r="AB9" s="105"/>
    </row>
    <row r="10" spans="1:28" ht="16.5" thickBot="1">
      <c r="A10" s="8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">
        <v>17</v>
      </c>
      <c r="R10" s="1">
        <v>18</v>
      </c>
      <c r="T10" s="98"/>
      <c r="U10" s="99"/>
      <c r="V10" s="23">
        <v>0</v>
      </c>
      <c r="W10" s="24">
        <v>0.5</v>
      </c>
      <c r="X10" s="25">
        <v>1</v>
      </c>
      <c r="Y10" s="22"/>
      <c r="Z10" s="26">
        <v>0</v>
      </c>
      <c r="AA10" s="24">
        <v>0.5</v>
      </c>
      <c r="AB10" s="25">
        <v>1</v>
      </c>
    </row>
    <row r="11" spans="1:28" ht="16.5" thickBot="1">
      <c r="A11" s="2">
        <v>1</v>
      </c>
      <c r="B11" s="33" t="str">
        <f>Позн.разв.!B11</f>
        <v>Ананьин Михаил</v>
      </c>
      <c r="C11" s="67">
        <v>1</v>
      </c>
      <c r="D11" s="67">
        <v>1</v>
      </c>
      <c r="E11" s="67">
        <v>1</v>
      </c>
      <c r="F11" s="67">
        <v>1</v>
      </c>
      <c r="G11" s="67">
        <v>0.5</v>
      </c>
      <c r="H11" s="67">
        <v>1</v>
      </c>
      <c r="I11" s="67">
        <v>1</v>
      </c>
      <c r="J11" s="67">
        <v>1</v>
      </c>
      <c r="K11" s="67">
        <v>0.5</v>
      </c>
      <c r="L11" s="67">
        <v>1</v>
      </c>
      <c r="M11" s="67">
        <v>0.5</v>
      </c>
      <c r="N11" s="67">
        <v>1</v>
      </c>
      <c r="O11" s="67">
        <v>1</v>
      </c>
      <c r="P11" s="67">
        <v>1</v>
      </c>
      <c r="Q11" s="67">
        <v>1</v>
      </c>
      <c r="R11" s="67">
        <v>1</v>
      </c>
      <c r="T11" s="90" t="str">
        <f>B11</f>
        <v>Ананьин Михаил</v>
      </c>
      <c r="U11" s="90"/>
      <c r="V11" s="27">
        <f>COUNTIFS(C$9:R$9,"СГ",C11:R11,0)</f>
        <v>0</v>
      </c>
      <c r="W11" s="28">
        <f>COUNTIFS(C$9:R$9,"СГ",C11:R11,0.5)</f>
        <v>3</v>
      </c>
      <c r="X11" s="28">
        <f>COUNTIFS(C$9:R$9,"СГ",C11:R11,1)</f>
        <v>5</v>
      </c>
      <c r="Y11" s="22"/>
      <c r="Z11" s="28">
        <f>COUNTIFS(C$9:R$9,"КГ",C11:R11,0)</f>
        <v>0</v>
      </c>
      <c r="AA11" s="28">
        <f>COUNTIFS(C$9:R$9,"КГ",C11:R11,0.5)</f>
        <v>0</v>
      </c>
      <c r="AB11" s="28">
        <f>COUNTIFS(C$9:R$9,"КГ",C11:R11,1)</f>
        <v>8</v>
      </c>
    </row>
    <row r="12" spans="1:28" ht="16.5" thickBot="1">
      <c r="A12" s="2">
        <v>2</v>
      </c>
      <c r="B12" s="33" t="str">
        <f>Позн.разв.!B12</f>
        <v>Арсентьева Мария</v>
      </c>
      <c r="C12" s="67">
        <v>0.5</v>
      </c>
      <c r="D12" s="67">
        <v>0.5</v>
      </c>
      <c r="E12" s="67">
        <v>0.5</v>
      </c>
      <c r="F12" s="67">
        <v>0.5</v>
      </c>
      <c r="G12" s="67">
        <v>0.5</v>
      </c>
      <c r="H12" s="67">
        <v>0.5</v>
      </c>
      <c r="I12" s="67">
        <v>0.5</v>
      </c>
      <c r="J12" s="67">
        <v>0.5</v>
      </c>
      <c r="K12" s="67">
        <v>0.5</v>
      </c>
      <c r="L12" s="67">
        <v>0.5</v>
      </c>
      <c r="M12" s="67">
        <v>0.5</v>
      </c>
      <c r="N12" s="67">
        <v>0.5</v>
      </c>
      <c r="O12" s="67">
        <v>0.5</v>
      </c>
      <c r="P12" s="67">
        <v>0.5</v>
      </c>
      <c r="Q12" s="67">
        <v>0.5</v>
      </c>
      <c r="R12" s="67">
        <v>0.5</v>
      </c>
      <c r="T12" s="90" t="str">
        <f t="shared" ref="T12:T30" si="0">B12</f>
        <v>Арсентьева Мария</v>
      </c>
      <c r="U12" s="90"/>
      <c r="V12" s="27">
        <f t="shared" ref="V12:V30" si="1">COUNTIFS(C$9:R$9,"СГ",C12:R12,0)</f>
        <v>0</v>
      </c>
      <c r="W12" s="28">
        <f t="shared" ref="W12:W31" si="2">COUNTIFS(C$9:R$9,"СГ",C12:R12,0.5)</f>
        <v>8</v>
      </c>
      <c r="X12" s="28">
        <f t="shared" ref="X12:X31" si="3">COUNTIFS(C$9:R$9,"СГ",C12:R12,1)</f>
        <v>0</v>
      </c>
      <c r="Y12" s="22"/>
      <c r="Z12" s="28">
        <f t="shared" ref="Z12:Z31" si="4">COUNTIFS(C$9:R$9,"КГ",C12:R12,0)</f>
        <v>0</v>
      </c>
      <c r="AA12" s="28">
        <f t="shared" ref="AA12:AA31" si="5">COUNTIFS(C$9:R$9,"КГ",C12:R12,0.5)</f>
        <v>8</v>
      </c>
      <c r="AB12" s="28">
        <f t="shared" ref="AB12:AB31" si="6">COUNTIFS(C$9:R$9,"КГ",C12:R12,1)</f>
        <v>0</v>
      </c>
    </row>
    <row r="13" spans="1:28" ht="16.5" thickBot="1">
      <c r="A13" s="2">
        <v>3</v>
      </c>
      <c r="B13" s="33" t="str">
        <f>Позн.разв.!B13</f>
        <v>Борисенкова Лада</v>
      </c>
      <c r="C13" s="67">
        <v>0.5</v>
      </c>
      <c r="D13" s="67">
        <v>1</v>
      </c>
      <c r="E13" s="67">
        <v>1</v>
      </c>
      <c r="F13" s="67">
        <v>1</v>
      </c>
      <c r="G13" s="67">
        <v>0.5</v>
      </c>
      <c r="H13" s="67">
        <v>1</v>
      </c>
      <c r="I13" s="67">
        <v>0.5</v>
      </c>
      <c r="J13" s="67">
        <v>1</v>
      </c>
      <c r="K13" s="67">
        <v>0.5</v>
      </c>
      <c r="L13" s="67">
        <v>1</v>
      </c>
      <c r="M13" s="67">
        <v>0.5</v>
      </c>
      <c r="N13" s="67">
        <v>1</v>
      </c>
      <c r="O13" s="67">
        <v>0.5</v>
      </c>
      <c r="P13" s="67">
        <v>1</v>
      </c>
      <c r="Q13" s="67">
        <v>0.5</v>
      </c>
      <c r="R13" s="67">
        <v>1</v>
      </c>
      <c r="T13" s="90" t="str">
        <f t="shared" si="0"/>
        <v>Борисенкова Лада</v>
      </c>
      <c r="U13" s="90"/>
      <c r="V13" s="27">
        <f t="shared" si="1"/>
        <v>0</v>
      </c>
      <c r="W13" s="28">
        <f t="shared" si="2"/>
        <v>7</v>
      </c>
      <c r="X13" s="28">
        <f t="shared" si="3"/>
        <v>1</v>
      </c>
      <c r="Y13" s="22"/>
      <c r="Z13" s="28">
        <f t="shared" si="4"/>
        <v>0</v>
      </c>
      <c r="AA13" s="28">
        <f t="shared" si="5"/>
        <v>0</v>
      </c>
      <c r="AB13" s="28">
        <f t="shared" si="6"/>
        <v>8</v>
      </c>
    </row>
    <row r="14" spans="1:28" ht="16.5" thickBot="1">
      <c r="A14" s="2">
        <v>4</v>
      </c>
      <c r="B14" s="33" t="str">
        <f>Позн.разв.!B14</f>
        <v>Додонов Максим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>
        <v>1</v>
      </c>
      <c r="L14" s="67">
        <v>1</v>
      </c>
      <c r="M14" s="67">
        <v>1</v>
      </c>
      <c r="N14" s="67">
        <v>1</v>
      </c>
      <c r="O14" s="67">
        <v>1</v>
      </c>
      <c r="P14" s="67">
        <v>1</v>
      </c>
      <c r="Q14" s="67">
        <v>1</v>
      </c>
      <c r="R14" s="67">
        <v>1</v>
      </c>
      <c r="T14" s="90" t="str">
        <f t="shared" si="0"/>
        <v>Додонов Максим</v>
      </c>
      <c r="U14" s="90"/>
      <c r="V14" s="27">
        <f t="shared" si="1"/>
        <v>0</v>
      </c>
      <c r="W14" s="28">
        <f t="shared" si="2"/>
        <v>0</v>
      </c>
      <c r="X14" s="28">
        <f t="shared" si="3"/>
        <v>8</v>
      </c>
      <c r="Y14" s="22"/>
      <c r="Z14" s="28">
        <f t="shared" si="4"/>
        <v>0</v>
      </c>
      <c r="AA14" s="28">
        <f t="shared" si="5"/>
        <v>0</v>
      </c>
      <c r="AB14" s="28">
        <f t="shared" si="6"/>
        <v>8</v>
      </c>
    </row>
    <row r="15" spans="1:28" ht="16.5" thickBot="1">
      <c r="A15" s="2">
        <v>5</v>
      </c>
      <c r="B15" s="33" t="str">
        <f>Позн.разв.!B15</f>
        <v>Казаков Максим</v>
      </c>
      <c r="C15" s="67">
        <v>1</v>
      </c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>
        <v>1</v>
      </c>
      <c r="K15" s="67">
        <v>1</v>
      </c>
      <c r="L15" s="67">
        <v>1</v>
      </c>
      <c r="M15" s="67">
        <v>1</v>
      </c>
      <c r="N15" s="67">
        <v>1</v>
      </c>
      <c r="O15" s="67">
        <v>1</v>
      </c>
      <c r="P15" s="67">
        <v>1</v>
      </c>
      <c r="Q15" s="67">
        <v>1</v>
      </c>
      <c r="R15" s="67">
        <v>1</v>
      </c>
      <c r="T15" s="90" t="str">
        <f t="shared" si="0"/>
        <v>Казаков Максим</v>
      </c>
      <c r="U15" s="90"/>
      <c r="V15" s="27">
        <f t="shared" si="1"/>
        <v>0</v>
      </c>
      <c r="W15" s="28">
        <f t="shared" si="2"/>
        <v>0</v>
      </c>
      <c r="X15" s="28">
        <f t="shared" si="3"/>
        <v>8</v>
      </c>
      <c r="Y15" s="22"/>
      <c r="Z15" s="28">
        <f t="shared" si="4"/>
        <v>0</v>
      </c>
      <c r="AA15" s="28">
        <f t="shared" si="5"/>
        <v>0</v>
      </c>
      <c r="AB15" s="28">
        <f t="shared" si="6"/>
        <v>8</v>
      </c>
    </row>
    <row r="16" spans="1:28" ht="16.5" thickBot="1">
      <c r="A16" s="2">
        <v>6</v>
      </c>
      <c r="B16" s="33" t="str">
        <f>Позн.разв.!B16</f>
        <v>Котов Евгений</v>
      </c>
      <c r="C16" s="67">
        <v>1</v>
      </c>
      <c r="D16" s="67">
        <v>1</v>
      </c>
      <c r="E16" s="67">
        <v>1</v>
      </c>
      <c r="F16" s="67">
        <v>1</v>
      </c>
      <c r="G16" s="67">
        <v>1</v>
      </c>
      <c r="H16" s="67">
        <v>1</v>
      </c>
      <c r="I16" s="67">
        <v>1</v>
      </c>
      <c r="J16" s="67">
        <v>1</v>
      </c>
      <c r="K16" s="67">
        <v>1</v>
      </c>
      <c r="L16" s="67">
        <v>1</v>
      </c>
      <c r="M16" s="67">
        <v>1</v>
      </c>
      <c r="N16" s="67">
        <v>1</v>
      </c>
      <c r="O16" s="67">
        <v>1</v>
      </c>
      <c r="P16" s="67">
        <v>1</v>
      </c>
      <c r="Q16" s="67">
        <v>1</v>
      </c>
      <c r="R16" s="67">
        <v>1</v>
      </c>
      <c r="T16" s="90" t="str">
        <f t="shared" si="0"/>
        <v>Котов Евгений</v>
      </c>
      <c r="U16" s="90"/>
      <c r="V16" s="27">
        <f t="shared" si="1"/>
        <v>0</v>
      </c>
      <c r="W16" s="28">
        <f t="shared" si="2"/>
        <v>0</v>
      </c>
      <c r="X16" s="28">
        <f t="shared" si="3"/>
        <v>8</v>
      </c>
      <c r="Y16" s="22"/>
      <c r="Z16" s="28">
        <f t="shared" si="4"/>
        <v>0</v>
      </c>
      <c r="AA16" s="28">
        <f t="shared" si="5"/>
        <v>0</v>
      </c>
      <c r="AB16" s="28">
        <f t="shared" si="6"/>
        <v>8</v>
      </c>
    </row>
    <row r="17" spans="1:32" ht="16.5" thickBot="1">
      <c r="A17" s="2">
        <v>7</v>
      </c>
      <c r="B17" s="33" t="str">
        <f>Позн.разв.!B17</f>
        <v>Красноперов Ярослав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T17" s="90" t="str">
        <f t="shared" si="0"/>
        <v>Красноперов Ярослав</v>
      </c>
      <c r="U17" s="90"/>
      <c r="V17" s="27">
        <f t="shared" si="1"/>
        <v>0</v>
      </c>
      <c r="W17" s="28">
        <f t="shared" si="2"/>
        <v>0</v>
      </c>
      <c r="X17" s="28">
        <f t="shared" si="3"/>
        <v>0</v>
      </c>
      <c r="Y17" s="22"/>
      <c r="Z17" s="28">
        <f t="shared" si="4"/>
        <v>0</v>
      </c>
      <c r="AA17" s="28">
        <f t="shared" si="5"/>
        <v>0</v>
      </c>
      <c r="AB17" s="28">
        <f t="shared" si="6"/>
        <v>0</v>
      </c>
    </row>
    <row r="18" spans="1:32" ht="16.5" thickBot="1">
      <c r="A18" s="2">
        <v>8</v>
      </c>
      <c r="B18" s="33" t="str">
        <f>Позн.разв.!B18</f>
        <v>Кривицкий Евгений</v>
      </c>
      <c r="C18" s="67">
        <v>1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T18" s="90" t="str">
        <f t="shared" si="0"/>
        <v>Кривицкий Евгений</v>
      </c>
      <c r="U18" s="90"/>
      <c r="V18" s="27">
        <f t="shared" si="1"/>
        <v>0</v>
      </c>
      <c r="W18" s="28">
        <f t="shared" si="2"/>
        <v>0</v>
      </c>
      <c r="X18" s="28">
        <f t="shared" si="3"/>
        <v>8</v>
      </c>
      <c r="Y18" s="22"/>
      <c r="Z18" s="28">
        <f t="shared" si="4"/>
        <v>0</v>
      </c>
      <c r="AA18" s="28">
        <f t="shared" si="5"/>
        <v>0</v>
      </c>
      <c r="AB18" s="28">
        <f t="shared" si="6"/>
        <v>8</v>
      </c>
    </row>
    <row r="19" spans="1:32" ht="16.5" thickBot="1">
      <c r="A19" s="2">
        <v>9</v>
      </c>
      <c r="B19" s="33" t="str">
        <f>Позн.разв.!B19</f>
        <v>Кукушкин Матвей</v>
      </c>
      <c r="C19" s="67">
        <v>1</v>
      </c>
      <c r="D19" s="67">
        <v>1</v>
      </c>
      <c r="E19" s="67">
        <v>1</v>
      </c>
      <c r="F19" s="67">
        <v>1</v>
      </c>
      <c r="G19" s="67">
        <v>1</v>
      </c>
      <c r="H19" s="67">
        <v>1</v>
      </c>
      <c r="I19" s="67">
        <v>1</v>
      </c>
      <c r="J19" s="67">
        <v>1</v>
      </c>
      <c r="K19" s="67">
        <v>0.5</v>
      </c>
      <c r="L19" s="67">
        <v>1</v>
      </c>
      <c r="M19" s="67">
        <v>1</v>
      </c>
      <c r="N19" s="67">
        <v>1</v>
      </c>
      <c r="O19" s="67">
        <v>1</v>
      </c>
      <c r="P19" s="67">
        <v>1</v>
      </c>
      <c r="Q19" s="67">
        <v>1</v>
      </c>
      <c r="R19" s="67">
        <v>1</v>
      </c>
      <c r="T19" s="90" t="str">
        <f t="shared" si="0"/>
        <v>Кукушкин Матвей</v>
      </c>
      <c r="U19" s="90"/>
      <c r="V19" s="27">
        <f t="shared" si="1"/>
        <v>0</v>
      </c>
      <c r="W19" s="28">
        <f t="shared" si="2"/>
        <v>1</v>
      </c>
      <c r="X19" s="28">
        <f t="shared" si="3"/>
        <v>7</v>
      </c>
      <c r="Y19" s="22"/>
      <c r="Z19" s="28">
        <f t="shared" si="4"/>
        <v>0</v>
      </c>
      <c r="AA19" s="28">
        <f t="shared" si="5"/>
        <v>0</v>
      </c>
      <c r="AB19" s="28">
        <f t="shared" si="6"/>
        <v>8</v>
      </c>
    </row>
    <row r="20" spans="1:32" ht="16.5" thickBot="1">
      <c r="A20" s="2">
        <v>10</v>
      </c>
      <c r="B20" s="33" t="str">
        <f>Позн.разв.!B20</f>
        <v>Меркулова Софья</v>
      </c>
      <c r="C20" s="67">
        <v>0.5</v>
      </c>
      <c r="D20" s="67">
        <v>0.5</v>
      </c>
      <c r="E20" s="67">
        <v>0.5</v>
      </c>
      <c r="F20" s="67">
        <v>0.5</v>
      </c>
      <c r="G20" s="67">
        <v>0.5</v>
      </c>
      <c r="H20" s="67">
        <v>0.5</v>
      </c>
      <c r="I20" s="67">
        <v>0.5</v>
      </c>
      <c r="J20" s="67">
        <v>0.5</v>
      </c>
      <c r="K20" s="67">
        <v>0.5</v>
      </c>
      <c r="L20" s="67">
        <v>0.5</v>
      </c>
      <c r="M20" s="67">
        <v>0.5</v>
      </c>
      <c r="N20" s="67">
        <v>0.5</v>
      </c>
      <c r="O20" s="67">
        <v>0.5</v>
      </c>
      <c r="P20" s="67">
        <v>0.5</v>
      </c>
      <c r="Q20" s="67">
        <v>0.5</v>
      </c>
      <c r="R20" s="67">
        <v>0.5</v>
      </c>
      <c r="T20" s="90" t="str">
        <f t="shared" si="0"/>
        <v>Меркулова Софья</v>
      </c>
      <c r="U20" s="90"/>
      <c r="V20" s="27">
        <f t="shared" si="1"/>
        <v>0</v>
      </c>
      <c r="W20" s="28">
        <f t="shared" si="2"/>
        <v>8</v>
      </c>
      <c r="X20" s="28">
        <f t="shared" si="3"/>
        <v>0</v>
      </c>
      <c r="Y20" s="22"/>
      <c r="Z20" s="28">
        <f t="shared" si="4"/>
        <v>0</v>
      </c>
      <c r="AA20" s="28">
        <f t="shared" si="5"/>
        <v>8</v>
      </c>
      <c r="AB20" s="28">
        <f t="shared" si="6"/>
        <v>0</v>
      </c>
    </row>
    <row r="21" spans="1:32" ht="16.5" thickBot="1">
      <c r="A21" s="2">
        <v>11</v>
      </c>
      <c r="B21" s="33" t="str">
        <f>Позн.разв.!B21</f>
        <v>Платонова Таисия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90" t="str">
        <f t="shared" si="0"/>
        <v>Платонова Таисия</v>
      </c>
      <c r="U21" s="90"/>
      <c r="V21" s="27">
        <f t="shared" si="1"/>
        <v>0</v>
      </c>
      <c r="W21" s="28">
        <f t="shared" si="2"/>
        <v>0</v>
      </c>
      <c r="X21" s="28">
        <f t="shared" si="3"/>
        <v>0</v>
      </c>
      <c r="Y21" s="22"/>
      <c r="Z21" s="28">
        <f t="shared" si="4"/>
        <v>0</v>
      </c>
      <c r="AA21" s="28">
        <f t="shared" si="5"/>
        <v>0</v>
      </c>
      <c r="AB21" s="28">
        <f t="shared" si="6"/>
        <v>0</v>
      </c>
    </row>
    <row r="22" spans="1:32" ht="16.5" thickBot="1">
      <c r="A22" s="2">
        <v>12</v>
      </c>
      <c r="B22" s="33" t="str">
        <f>Позн.разв.!B22</f>
        <v>Родионов Макар</v>
      </c>
      <c r="C22" s="67">
        <v>1</v>
      </c>
      <c r="D22" s="67">
        <v>1</v>
      </c>
      <c r="E22" s="67">
        <v>1</v>
      </c>
      <c r="F22" s="67">
        <v>1</v>
      </c>
      <c r="G22" s="67">
        <v>1</v>
      </c>
      <c r="H22" s="67">
        <v>1</v>
      </c>
      <c r="I22" s="67">
        <v>1</v>
      </c>
      <c r="J22" s="67">
        <v>1</v>
      </c>
      <c r="K22" s="67">
        <v>0.5</v>
      </c>
      <c r="L22" s="67">
        <v>1</v>
      </c>
      <c r="M22" s="67">
        <v>1</v>
      </c>
      <c r="N22" s="67">
        <v>1</v>
      </c>
      <c r="O22" s="67">
        <v>1</v>
      </c>
      <c r="P22" s="67">
        <v>1</v>
      </c>
      <c r="Q22" s="67">
        <v>1</v>
      </c>
      <c r="R22" s="67">
        <v>1</v>
      </c>
      <c r="T22" s="90" t="str">
        <f t="shared" si="0"/>
        <v>Родионов Макар</v>
      </c>
      <c r="U22" s="90"/>
      <c r="V22" s="27">
        <f t="shared" si="1"/>
        <v>0</v>
      </c>
      <c r="W22" s="28">
        <f t="shared" si="2"/>
        <v>1</v>
      </c>
      <c r="X22" s="28">
        <f t="shared" si="3"/>
        <v>7</v>
      </c>
      <c r="Y22" s="22"/>
      <c r="Z22" s="28">
        <f t="shared" si="4"/>
        <v>0</v>
      </c>
      <c r="AA22" s="28">
        <f t="shared" si="5"/>
        <v>0</v>
      </c>
      <c r="AB22" s="28">
        <f t="shared" si="6"/>
        <v>8</v>
      </c>
    </row>
    <row r="23" spans="1:32" ht="16.5" thickBot="1">
      <c r="A23" s="2">
        <v>13</v>
      </c>
      <c r="B23" s="33" t="str">
        <f>Позн.разв.!B23</f>
        <v>Рунова Александра</v>
      </c>
      <c r="C23" s="67">
        <v>0.5</v>
      </c>
      <c r="D23" s="67">
        <v>1</v>
      </c>
      <c r="E23" s="67">
        <v>0.5</v>
      </c>
      <c r="F23" s="67">
        <v>1</v>
      </c>
      <c r="G23" s="67">
        <v>0.5</v>
      </c>
      <c r="H23" s="67">
        <v>1</v>
      </c>
      <c r="I23" s="67">
        <v>0.5</v>
      </c>
      <c r="J23" s="67">
        <v>1</v>
      </c>
      <c r="K23" s="67">
        <v>1</v>
      </c>
      <c r="L23" s="67">
        <v>1</v>
      </c>
      <c r="M23" s="67">
        <v>0.5</v>
      </c>
      <c r="N23" s="67">
        <v>1</v>
      </c>
      <c r="O23" s="67">
        <v>1</v>
      </c>
      <c r="P23" s="67">
        <v>1</v>
      </c>
      <c r="Q23" s="67">
        <v>1</v>
      </c>
      <c r="R23" s="67">
        <v>1</v>
      </c>
      <c r="T23" s="90" t="str">
        <f t="shared" si="0"/>
        <v>Рунова Александра</v>
      </c>
      <c r="U23" s="90"/>
      <c r="V23" s="27">
        <f t="shared" si="1"/>
        <v>0</v>
      </c>
      <c r="W23" s="28">
        <f t="shared" si="2"/>
        <v>5</v>
      </c>
      <c r="X23" s="28">
        <f t="shared" si="3"/>
        <v>3</v>
      </c>
      <c r="Y23" s="22"/>
      <c r="Z23" s="28">
        <f t="shared" si="4"/>
        <v>0</v>
      </c>
      <c r="AA23" s="28">
        <f t="shared" si="5"/>
        <v>0</v>
      </c>
      <c r="AB23" s="28">
        <f t="shared" si="6"/>
        <v>8</v>
      </c>
    </row>
    <row r="24" spans="1:32" ht="16.5" thickBot="1">
      <c r="A24" s="2">
        <v>14</v>
      </c>
      <c r="B24" s="33" t="str">
        <f>Позн.разв.!B24</f>
        <v>Савельев Кирилл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1</v>
      </c>
      <c r="P24" s="67">
        <v>1</v>
      </c>
      <c r="Q24" s="67">
        <v>1</v>
      </c>
      <c r="R24" s="67">
        <v>1</v>
      </c>
      <c r="T24" s="90" t="str">
        <f t="shared" si="0"/>
        <v>Савельев Кирилл</v>
      </c>
      <c r="U24" s="90"/>
      <c r="V24" s="27">
        <f t="shared" si="1"/>
        <v>0</v>
      </c>
      <c r="W24" s="28">
        <f t="shared" si="2"/>
        <v>0</v>
      </c>
      <c r="X24" s="28">
        <f t="shared" si="3"/>
        <v>8</v>
      </c>
      <c r="Y24" s="22"/>
      <c r="Z24" s="28">
        <f t="shared" si="4"/>
        <v>0</v>
      </c>
      <c r="AA24" s="28">
        <f t="shared" si="5"/>
        <v>0</v>
      </c>
      <c r="AB24" s="28">
        <f t="shared" si="6"/>
        <v>8</v>
      </c>
    </row>
    <row r="25" spans="1:32" ht="16.5" thickBot="1">
      <c r="A25" s="2">
        <v>15</v>
      </c>
      <c r="B25" s="33" t="str">
        <f>Позн.разв.!B25</f>
        <v>Трембицкая Ульяна</v>
      </c>
      <c r="C25" s="67">
        <v>1</v>
      </c>
      <c r="D25" s="67">
        <v>1</v>
      </c>
      <c r="E25" s="67">
        <v>1</v>
      </c>
      <c r="F25" s="67">
        <v>1</v>
      </c>
      <c r="G25" s="67">
        <v>1</v>
      </c>
      <c r="H25" s="67">
        <v>1</v>
      </c>
      <c r="I25" s="67">
        <v>1</v>
      </c>
      <c r="J25" s="67">
        <v>1</v>
      </c>
      <c r="K25" s="67">
        <v>1</v>
      </c>
      <c r="L25" s="67">
        <v>1</v>
      </c>
      <c r="M25" s="67">
        <v>0.5</v>
      </c>
      <c r="N25" s="67">
        <v>1</v>
      </c>
      <c r="O25" s="67">
        <v>0.5</v>
      </c>
      <c r="P25" s="67">
        <v>1</v>
      </c>
      <c r="Q25" s="67">
        <v>1</v>
      </c>
      <c r="R25" s="67">
        <v>1</v>
      </c>
      <c r="T25" s="90" t="str">
        <f t="shared" si="0"/>
        <v>Трембицкая Ульяна</v>
      </c>
      <c r="U25" s="90"/>
      <c r="V25" s="27">
        <f t="shared" si="1"/>
        <v>0</v>
      </c>
      <c r="W25" s="28">
        <f t="shared" si="2"/>
        <v>2</v>
      </c>
      <c r="X25" s="28">
        <f t="shared" si="3"/>
        <v>6</v>
      </c>
      <c r="Y25" s="22"/>
      <c r="Z25" s="28">
        <f t="shared" si="4"/>
        <v>0</v>
      </c>
      <c r="AA25" s="28">
        <f t="shared" si="5"/>
        <v>0</v>
      </c>
      <c r="AB25" s="28">
        <f t="shared" si="6"/>
        <v>8</v>
      </c>
    </row>
    <row r="26" spans="1:32" ht="16.5" thickBot="1">
      <c r="A26" s="2">
        <v>16</v>
      </c>
      <c r="B26" s="33" t="str">
        <f>Позн.разв.!B26</f>
        <v>Туголукова Вероника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1</v>
      </c>
      <c r="P26" s="67">
        <v>1</v>
      </c>
      <c r="Q26" s="67">
        <v>1</v>
      </c>
      <c r="R26" s="67">
        <v>1</v>
      </c>
      <c r="T26" s="90" t="str">
        <f t="shared" si="0"/>
        <v>Туголукова Вероника</v>
      </c>
      <c r="U26" s="90"/>
      <c r="V26" s="27">
        <f t="shared" si="1"/>
        <v>0</v>
      </c>
      <c r="W26" s="28">
        <f t="shared" si="2"/>
        <v>0</v>
      </c>
      <c r="X26" s="28">
        <f t="shared" si="3"/>
        <v>8</v>
      </c>
      <c r="Y26" s="22"/>
      <c r="Z26" s="28">
        <f t="shared" si="4"/>
        <v>0</v>
      </c>
      <c r="AA26" s="28">
        <f t="shared" si="5"/>
        <v>0</v>
      </c>
      <c r="AB26" s="28">
        <f t="shared" si="6"/>
        <v>8</v>
      </c>
    </row>
    <row r="27" spans="1:32" ht="16.5" thickBot="1">
      <c r="A27" s="2">
        <v>17</v>
      </c>
      <c r="B27" s="33" t="str">
        <f>Позн.разв.!B27</f>
        <v>Фишер Филипп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7">
        <v>1</v>
      </c>
      <c r="N27" s="67">
        <v>1</v>
      </c>
      <c r="O27" s="67">
        <v>1</v>
      </c>
      <c r="P27" s="67">
        <v>1</v>
      </c>
      <c r="Q27" s="67">
        <v>1</v>
      </c>
      <c r="R27" s="67">
        <v>1</v>
      </c>
      <c r="T27" s="90" t="str">
        <f t="shared" si="0"/>
        <v>Фишер Филипп</v>
      </c>
      <c r="U27" s="90"/>
      <c r="V27" s="27">
        <f t="shared" si="1"/>
        <v>0</v>
      </c>
      <c r="W27" s="28">
        <f t="shared" si="2"/>
        <v>0</v>
      </c>
      <c r="X27" s="28">
        <f t="shared" si="3"/>
        <v>8</v>
      </c>
      <c r="Y27" s="22"/>
      <c r="Z27" s="28">
        <f t="shared" si="4"/>
        <v>0</v>
      </c>
      <c r="AA27" s="28">
        <f t="shared" si="5"/>
        <v>0</v>
      </c>
      <c r="AB27" s="28">
        <f t="shared" si="6"/>
        <v>8</v>
      </c>
    </row>
    <row r="28" spans="1:32" ht="16.5" thickBot="1">
      <c r="A28" s="2">
        <v>18</v>
      </c>
      <c r="B28" s="33" t="str">
        <f>Позн.разв.!B28</f>
        <v>Хвастюк Михаил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1</v>
      </c>
      <c r="N28" s="67">
        <v>1</v>
      </c>
      <c r="O28" s="67">
        <v>1</v>
      </c>
      <c r="P28" s="67">
        <v>1</v>
      </c>
      <c r="Q28" s="67">
        <v>1</v>
      </c>
      <c r="R28" s="67">
        <v>1</v>
      </c>
      <c r="T28" s="90" t="str">
        <f t="shared" si="0"/>
        <v>Хвастюк Михаил</v>
      </c>
      <c r="U28" s="90"/>
      <c r="V28" s="27">
        <f t="shared" si="1"/>
        <v>0</v>
      </c>
      <c r="W28" s="28">
        <f t="shared" si="2"/>
        <v>0</v>
      </c>
      <c r="X28" s="28">
        <f t="shared" si="3"/>
        <v>8</v>
      </c>
      <c r="Y28" s="22"/>
      <c r="Z28" s="28">
        <f t="shared" si="4"/>
        <v>0</v>
      </c>
      <c r="AA28" s="28">
        <f t="shared" si="5"/>
        <v>0</v>
      </c>
      <c r="AB28" s="28">
        <f t="shared" si="6"/>
        <v>8</v>
      </c>
    </row>
    <row r="29" spans="1:32" ht="16.5" thickBot="1">
      <c r="A29" s="2">
        <v>19</v>
      </c>
      <c r="B29" s="33" t="str">
        <f>Позн.разв.!B29</f>
        <v>Шпортенко Ева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90" t="str">
        <f t="shared" si="0"/>
        <v>Шпортенко Ева</v>
      </c>
      <c r="U29" s="90"/>
      <c r="V29" s="27">
        <f t="shared" si="1"/>
        <v>0</v>
      </c>
      <c r="W29" s="28">
        <f t="shared" si="2"/>
        <v>0</v>
      </c>
      <c r="X29" s="28">
        <f t="shared" si="3"/>
        <v>0</v>
      </c>
      <c r="Y29" s="22"/>
      <c r="Z29" s="28">
        <f t="shared" si="4"/>
        <v>0</v>
      </c>
      <c r="AA29" s="28">
        <f t="shared" si="5"/>
        <v>0</v>
      </c>
      <c r="AB29" s="28">
        <f t="shared" si="6"/>
        <v>0</v>
      </c>
    </row>
    <row r="30" spans="1:32" ht="16.5" thickBot="1">
      <c r="A30" s="2">
        <v>20</v>
      </c>
      <c r="B30" s="33" t="str">
        <f>Позн.разв.!B30</f>
        <v>Юдин Лука</v>
      </c>
      <c r="C30" s="67">
        <v>1</v>
      </c>
      <c r="D30" s="67">
        <v>1</v>
      </c>
      <c r="E30" s="67">
        <v>1</v>
      </c>
      <c r="F30" s="67">
        <v>1</v>
      </c>
      <c r="G30" s="67">
        <v>1</v>
      </c>
      <c r="H30" s="67">
        <v>1</v>
      </c>
      <c r="I30" s="67">
        <v>1</v>
      </c>
      <c r="J30" s="67">
        <v>1</v>
      </c>
      <c r="K30" s="67">
        <v>0.5</v>
      </c>
      <c r="L30" s="67">
        <v>1</v>
      </c>
      <c r="M30" s="67">
        <v>0.5</v>
      </c>
      <c r="N30" s="67">
        <v>1</v>
      </c>
      <c r="O30" s="67">
        <v>0.5</v>
      </c>
      <c r="P30" s="67">
        <v>1</v>
      </c>
      <c r="Q30" s="67">
        <v>1</v>
      </c>
      <c r="R30" s="67">
        <v>1</v>
      </c>
      <c r="T30" s="90" t="str">
        <f t="shared" si="0"/>
        <v>Юдин Лука</v>
      </c>
      <c r="U30" s="90"/>
      <c r="V30" s="27">
        <f t="shared" si="1"/>
        <v>0</v>
      </c>
      <c r="W30" s="28">
        <f t="shared" si="2"/>
        <v>3</v>
      </c>
      <c r="X30" s="28">
        <f t="shared" si="3"/>
        <v>5</v>
      </c>
      <c r="Y30" s="22"/>
      <c r="Z30" s="28">
        <f t="shared" si="4"/>
        <v>0</v>
      </c>
      <c r="AA30" s="28">
        <f t="shared" si="5"/>
        <v>0</v>
      </c>
      <c r="AB30" s="28">
        <f t="shared" si="6"/>
        <v>8</v>
      </c>
    </row>
    <row r="31" spans="1:32" ht="16.5" thickBot="1">
      <c r="A31" s="2">
        <v>21</v>
      </c>
      <c r="B31" s="33" t="str">
        <f>Позн.разв.!B31</f>
        <v>Аргандиваль Платон</v>
      </c>
      <c r="C31" s="67">
        <v>0.5</v>
      </c>
      <c r="D31" s="67">
        <v>1</v>
      </c>
      <c r="E31" s="67">
        <v>0.5</v>
      </c>
      <c r="F31" s="67">
        <v>1</v>
      </c>
      <c r="G31" s="67">
        <v>0.5</v>
      </c>
      <c r="H31" s="67">
        <v>1</v>
      </c>
      <c r="I31" s="67">
        <v>0.5</v>
      </c>
      <c r="J31" s="67">
        <v>1</v>
      </c>
      <c r="K31" s="67">
        <v>0.5</v>
      </c>
      <c r="L31" s="67">
        <v>1</v>
      </c>
      <c r="M31" s="67">
        <v>0.5</v>
      </c>
      <c r="N31" s="67">
        <v>0.5</v>
      </c>
      <c r="O31" s="67">
        <v>0.5</v>
      </c>
      <c r="P31" s="67">
        <v>0.5</v>
      </c>
      <c r="Q31" s="67">
        <v>0.5</v>
      </c>
      <c r="R31" s="67">
        <v>1</v>
      </c>
      <c r="T31" s="90" t="str">
        <f>B31</f>
        <v>Аргандиваль Платон</v>
      </c>
      <c r="U31" s="90"/>
      <c r="V31" s="27">
        <f>COUNTIFS(C$9:R$9,"СГ",C31:R31,0)</f>
        <v>0</v>
      </c>
      <c r="W31" s="28">
        <f t="shared" si="2"/>
        <v>8</v>
      </c>
      <c r="X31" s="28">
        <f t="shared" si="3"/>
        <v>0</v>
      </c>
      <c r="Y31" s="22"/>
      <c r="Z31" s="28">
        <f t="shared" si="4"/>
        <v>0</v>
      </c>
      <c r="AA31" s="28">
        <f t="shared" si="5"/>
        <v>2</v>
      </c>
      <c r="AB31" s="28">
        <f t="shared" si="6"/>
        <v>6</v>
      </c>
    </row>
    <row r="32" spans="1:32" ht="16.5" thickBot="1">
      <c r="A32" s="2">
        <v>22</v>
      </c>
      <c r="B32" s="33">
        <f>Позн.разв.!B32</f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T32" s="90">
        <f t="shared" ref="T32:T33" si="7">B32</f>
        <v>0</v>
      </c>
      <c r="U32" s="90"/>
      <c r="V32" s="27">
        <f t="shared" ref="V32:V33" si="8">COUNTIFS(C$9:R$9,"СГ",C32:R32,0)</f>
        <v>0</v>
      </c>
      <c r="W32" s="28">
        <f t="shared" ref="W32:W33" si="9">COUNTIFS(C$9:R$9,"СГ",C32:R32,0.5)</f>
        <v>0</v>
      </c>
      <c r="X32" s="28">
        <f t="shared" ref="X32:X33" si="10">COUNTIFS(C$9:R$9,"СГ",C32:R32,1)</f>
        <v>0</v>
      </c>
      <c r="Y32" s="22"/>
      <c r="Z32" s="28">
        <f t="shared" ref="Z32:Z33" si="11">COUNTIFS(C$9:R$9,"КГ",C32:R32,0)</f>
        <v>0</v>
      </c>
      <c r="AA32" s="28">
        <f t="shared" ref="AA32:AA33" si="12">COUNTIFS(C$9:R$9,"КГ",C32:R32,0.5)</f>
        <v>0</v>
      </c>
      <c r="AB32" s="28">
        <f t="shared" ref="AB32:AB33" si="13">COUNTIFS(C$9:R$9,"КГ",C32:R32,1)</f>
        <v>0</v>
      </c>
      <c r="AD32" s="31"/>
      <c r="AE32" s="31"/>
      <c r="AF32" s="31"/>
    </row>
    <row r="33" spans="1:33" ht="16.5" thickBot="1">
      <c r="A33" s="2">
        <v>23</v>
      </c>
      <c r="B33" s="33">
        <f>Позн.разв.!B33</f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90">
        <f t="shared" si="7"/>
        <v>0</v>
      </c>
      <c r="U33" s="90"/>
      <c r="V33" s="27">
        <f t="shared" si="8"/>
        <v>0</v>
      </c>
      <c r="W33" s="28">
        <f t="shared" si="9"/>
        <v>0</v>
      </c>
      <c r="X33" s="21">
        <f t="shared" si="10"/>
        <v>0</v>
      </c>
      <c r="Y33" s="30"/>
      <c r="Z33" s="21">
        <f t="shared" si="11"/>
        <v>0</v>
      </c>
      <c r="AA33" s="28">
        <f t="shared" si="12"/>
        <v>0</v>
      </c>
      <c r="AB33" s="28">
        <f t="shared" si="13"/>
        <v>0</v>
      </c>
      <c r="AD33" s="31"/>
      <c r="AE33" s="31"/>
      <c r="AF33" s="31"/>
    </row>
    <row r="34" spans="1:33" ht="16.5" customHeight="1" thickBot="1">
      <c r="A34" s="2">
        <v>24</v>
      </c>
      <c r="B34" s="33">
        <f>Позн.разв.!B34</f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77"/>
      <c r="T34" s="90">
        <f t="shared" ref="T34:T35" si="14">B34</f>
        <v>0</v>
      </c>
      <c r="U34" s="90"/>
      <c r="V34" s="27">
        <f t="shared" ref="V34" si="15">COUNTIFS(C$9:R$9,"СГ",C34:R34,0)</f>
        <v>0</v>
      </c>
      <c r="W34" s="28">
        <f t="shared" ref="W34:W35" si="16">COUNTIFS(C$9:R$9,"СГ",C34:R34,0.5)</f>
        <v>0</v>
      </c>
      <c r="X34" s="21">
        <f t="shared" ref="X34:X35" si="17">COUNTIFS(C$9:R$9,"СГ",C34:R34,1)</f>
        <v>0</v>
      </c>
      <c r="Y34" s="79"/>
      <c r="Z34" s="21">
        <f t="shared" ref="Z34:Z35" si="18">COUNTIFS(C$9:R$9,"КГ",C34:R34,0)</f>
        <v>0</v>
      </c>
      <c r="AA34" s="28">
        <f t="shared" ref="AA34:AA35" si="19">COUNTIFS(C$9:R$9,"КГ",C34:R34,0.5)</f>
        <v>0</v>
      </c>
      <c r="AB34" s="28">
        <f t="shared" ref="AB34:AB35" si="20">COUNTIFS(C$9:R$9,"КГ",C34:R34,1)</f>
        <v>0</v>
      </c>
      <c r="AC34" s="22"/>
      <c r="AD34" s="29"/>
      <c r="AE34" s="29"/>
      <c r="AF34" s="29"/>
    </row>
    <row r="35" spans="1:33" ht="16.5" customHeight="1" thickBot="1">
      <c r="A35" s="2">
        <v>25</v>
      </c>
      <c r="B35" s="33">
        <f>Позн.разв.!B35</f>
        <v>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77"/>
      <c r="T35" s="90">
        <f t="shared" si="14"/>
        <v>0</v>
      </c>
      <c r="U35" s="90"/>
      <c r="V35" s="27">
        <f>COUNTIFS(C$9:R$9,"СГ",C35:R35,0)</f>
        <v>0</v>
      </c>
      <c r="W35" s="28">
        <f t="shared" si="16"/>
        <v>0</v>
      </c>
      <c r="X35" s="21">
        <f t="shared" si="17"/>
        <v>0</v>
      </c>
      <c r="Y35" s="79"/>
      <c r="Z35" s="21">
        <f t="shared" si="18"/>
        <v>0</v>
      </c>
      <c r="AA35" s="28">
        <f t="shared" si="19"/>
        <v>0</v>
      </c>
      <c r="AB35" s="28">
        <f t="shared" si="20"/>
        <v>0</v>
      </c>
      <c r="AC35" s="22"/>
      <c r="AD35" s="29"/>
      <c r="AE35" s="29"/>
      <c r="AF35" s="29"/>
    </row>
    <row r="36" spans="1:33" ht="15.75">
      <c r="A36" s="75"/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92" t="s">
        <v>99</v>
      </c>
      <c r="U36" s="92"/>
      <c r="V36" s="58">
        <f>SUM(V11:V35)</f>
        <v>0</v>
      </c>
      <c r="W36" s="58">
        <f t="shared" ref="W36" si="21">SUM(W11:W35)</f>
        <v>46</v>
      </c>
      <c r="X36" s="58">
        <f>SUM(X11:X35)</f>
        <v>98</v>
      </c>
      <c r="Y36" s="63"/>
      <c r="Z36" s="58">
        <f>SUM(Z11:Z35)</f>
        <v>0</v>
      </c>
      <c r="AA36" s="58">
        <f>SUM(AA11:AA35)</f>
        <v>18</v>
      </c>
      <c r="AB36" s="58">
        <f>SUM(AB11:AB35)</f>
        <v>126</v>
      </c>
      <c r="AC36" s="22"/>
      <c r="AD36" s="29"/>
      <c r="AE36" s="29"/>
      <c r="AF36" s="29"/>
    </row>
    <row r="37" spans="1:33" ht="15.75">
      <c r="A37" s="93"/>
      <c r="B37" s="68" t="s">
        <v>84</v>
      </c>
      <c r="C37" s="68" t="s">
        <v>18</v>
      </c>
      <c r="D37" s="68" t="s">
        <v>19</v>
      </c>
      <c r="E37" s="68" t="s">
        <v>18</v>
      </c>
      <c r="F37" s="68" t="s">
        <v>19</v>
      </c>
      <c r="G37" s="68" t="s">
        <v>18</v>
      </c>
      <c r="H37" s="68" t="s">
        <v>19</v>
      </c>
      <c r="I37" s="68" t="s">
        <v>18</v>
      </c>
      <c r="J37" s="68" t="s">
        <v>19</v>
      </c>
      <c r="K37" s="68" t="s">
        <v>18</v>
      </c>
      <c r="L37" s="68" t="s">
        <v>19</v>
      </c>
      <c r="M37" s="68" t="s">
        <v>18</v>
      </c>
      <c r="N37" s="68" t="s">
        <v>19</v>
      </c>
      <c r="O37" s="68" t="s">
        <v>18</v>
      </c>
      <c r="P37" s="68" t="s">
        <v>19</v>
      </c>
      <c r="Q37" s="68" t="s">
        <v>18</v>
      </c>
      <c r="R37" s="68" t="s">
        <v>19</v>
      </c>
      <c r="S37" s="18"/>
      <c r="T37" s="79"/>
      <c r="U37" s="79"/>
      <c r="V37" s="29"/>
      <c r="W37" s="29"/>
      <c r="X37" s="29"/>
      <c r="Y37" s="78"/>
      <c r="Z37" s="29"/>
      <c r="AA37" s="29"/>
      <c r="AB37" s="29"/>
      <c r="AD37" s="18"/>
      <c r="AE37" s="18"/>
      <c r="AF37" s="18"/>
    </row>
    <row r="38" spans="1:33" ht="15.75">
      <c r="A38" s="93"/>
      <c r="B38" s="69">
        <v>0</v>
      </c>
      <c r="C38" s="21">
        <f>COUNTIF(C11:C35,0)</f>
        <v>0</v>
      </c>
      <c r="D38" s="21">
        <f t="shared" ref="D38:R38" si="22">COUNTIF(D11:D35,0)</f>
        <v>0</v>
      </c>
      <c r="E38" s="21">
        <f t="shared" si="22"/>
        <v>0</v>
      </c>
      <c r="F38" s="21">
        <f t="shared" si="22"/>
        <v>0</v>
      </c>
      <c r="G38" s="21">
        <f t="shared" si="22"/>
        <v>0</v>
      </c>
      <c r="H38" s="21">
        <f t="shared" si="22"/>
        <v>0</v>
      </c>
      <c r="I38" s="21">
        <f t="shared" si="22"/>
        <v>0</v>
      </c>
      <c r="J38" s="21">
        <f t="shared" si="22"/>
        <v>0</v>
      </c>
      <c r="K38" s="21">
        <f t="shared" si="22"/>
        <v>0</v>
      </c>
      <c r="L38" s="21">
        <f t="shared" si="22"/>
        <v>0</v>
      </c>
      <c r="M38" s="21">
        <f t="shared" si="22"/>
        <v>0</v>
      </c>
      <c r="N38" s="21">
        <f t="shared" si="22"/>
        <v>0</v>
      </c>
      <c r="O38" s="21">
        <f t="shared" si="22"/>
        <v>0</v>
      </c>
      <c r="P38" s="21">
        <f t="shared" si="22"/>
        <v>0</v>
      </c>
      <c r="Q38" s="21">
        <f t="shared" si="22"/>
        <v>0</v>
      </c>
      <c r="R38" s="21">
        <f t="shared" si="22"/>
        <v>0</v>
      </c>
      <c r="S38" s="18"/>
      <c r="T38" s="79"/>
      <c r="U38" s="79"/>
      <c r="V38" s="29"/>
      <c r="W38" s="29"/>
      <c r="X38" s="29"/>
      <c r="Y38" s="31"/>
      <c r="Z38" s="29"/>
      <c r="AA38" s="29"/>
      <c r="AB38" s="29"/>
      <c r="AD38" s="18"/>
      <c r="AE38" s="18"/>
      <c r="AF38" s="18"/>
    </row>
    <row r="39" spans="1:33" ht="15.75">
      <c r="A39" s="93"/>
      <c r="B39" s="20">
        <v>0.5</v>
      </c>
      <c r="C39" s="21">
        <f>COUNTIF(C11:C35,0.5)</f>
        <v>5</v>
      </c>
      <c r="D39" s="21">
        <f t="shared" ref="D39:R39" si="23">COUNTIF(D11:D35,0.5)</f>
        <v>2</v>
      </c>
      <c r="E39" s="21">
        <f t="shared" si="23"/>
        <v>4</v>
      </c>
      <c r="F39" s="21">
        <f t="shared" si="23"/>
        <v>2</v>
      </c>
      <c r="G39" s="21">
        <f t="shared" si="23"/>
        <v>6</v>
      </c>
      <c r="H39" s="21">
        <f t="shared" si="23"/>
        <v>2</v>
      </c>
      <c r="I39" s="21">
        <f t="shared" si="23"/>
        <v>5</v>
      </c>
      <c r="J39" s="21">
        <f t="shared" si="23"/>
        <v>2</v>
      </c>
      <c r="K39" s="21">
        <f t="shared" si="23"/>
        <v>8</v>
      </c>
      <c r="L39" s="21">
        <f t="shared" si="23"/>
        <v>2</v>
      </c>
      <c r="M39" s="21">
        <f t="shared" si="23"/>
        <v>8</v>
      </c>
      <c r="N39" s="21">
        <f t="shared" si="23"/>
        <v>3</v>
      </c>
      <c r="O39" s="21">
        <f t="shared" si="23"/>
        <v>6</v>
      </c>
      <c r="P39" s="21">
        <f t="shared" si="23"/>
        <v>3</v>
      </c>
      <c r="Q39" s="21">
        <f t="shared" si="23"/>
        <v>4</v>
      </c>
      <c r="R39" s="21">
        <f t="shared" si="23"/>
        <v>2</v>
      </c>
      <c r="S39" s="18"/>
      <c r="T39" s="79"/>
      <c r="U39" s="79"/>
      <c r="V39" s="29"/>
      <c r="W39" s="29"/>
      <c r="X39" s="29"/>
      <c r="Y39" s="31"/>
      <c r="Z39" s="29"/>
      <c r="AA39" s="29"/>
      <c r="AB39" s="29"/>
      <c r="AD39" s="18"/>
      <c r="AE39" s="18"/>
      <c r="AF39" s="18"/>
    </row>
    <row r="40" spans="1:33" ht="15.75">
      <c r="A40" s="93"/>
      <c r="B40" s="20">
        <v>1</v>
      </c>
      <c r="C40" s="21">
        <f>COUNTIF(C11:C35,1)</f>
        <v>13</v>
      </c>
      <c r="D40" s="21">
        <f t="shared" ref="D40:R40" si="24">COUNTIF(D11:D35,1)</f>
        <v>16</v>
      </c>
      <c r="E40" s="21">
        <f t="shared" si="24"/>
        <v>14</v>
      </c>
      <c r="F40" s="21">
        <f t="shared" si="24"/>
        <v>16</v>
      </c>
      <c r="G40" s="21">
        <f t="shared" si="24"/>
        <v>12</v>
      </c>
      <c r="H40" s="21">
        <f t="shared" si="24"/>
        <v>16</v>
      </c>
      <c r="I40" s="21">
        <f t="shared" si="24"/>
        <v>13</v>
      </c>
      <c r="J40" s="21">
        <f t="shared" si="24"/>
        <v>16</v>
      </c>
      <c r="K40" s="21">
        <f t="shared" si="24"/>
        <v>10</v>
      </c>
      <c r="L40" s="21">
        <f t="shared" si="24"/>
        <v>16</v>
      </c>
      <c r="M40" s="21">
        <f t="shared" si="24"/>
        <v>10</v>
      </c>
      <c r="N40" s="21">
        <f t="shared" si="24"/>
        <v>15</v>
      </c>
      <c r="O40" s="21">
        <f t="shared" si="24"/>
        <v>12</v>
      </c>
      <c r="P40" s="21">
        <f t="shared" si="24"/>
        <v>15</v>
      </c>
      <c r="Q40" s="21">
        <f t="shared" si="24"/>
        <v>14</v>
      </c>
      <c r="R40" s="21">
        <f t="shared" si="24"/>
        <v>16</v>
      </c>
      <c r="S40" s="18"/>
      <c r="T40" s="31"/>
      <c r="U40" s="31"/>
      <c r="AD40" s="18"/>
      <c r="AE40" s="18"/>
      <c r="AF40" s="18"/>
    </row>
    <row r="41" spans="1:33" ht="15.75">
      <c r="A41" s="82"/>
      <c r="B41" s="81" t="s">
        <v>100</v>
      </c>
      <c r="C41" s="80">
        <f>C38+C39+C40</f>
        <v>18</v>
      </c>
      <c r="D41" s="80">
        <f t="shared" ref="D41:R41" si="25">D38+D39+D40</f>
        <v>18</v>
      </c>
      <c r="E41" s="80">
        <f t="shared" si="25"/>
        <v>18</v>
      </c>
      <c r="F41" s="80">
        <f t="shared" si="25"/>
        <v>18</v>
      </c>
      <c r="G41" s="80">
        <f t="shared" si="25"/>
        <v>18</v>
      </c>
      <c r="H41" s="80">
        <f t="shared" si="25"/>
        <v>18</v>
      </c>
      <c r="I41" s="80">
        <f t="shared" si="25"/>
        <v>18</v>
      </c>
      <c r="J41" s="80">
        <f t="shared" si="25"/>
        <v>18</v>
      </c>
      <c r="K41" s="80">
        <f t="shared" si="25"/>
        <v>18</v>
      </c>
      <c r="L41" s="80">
        <f t="shared" si="25"/>
        <v>18</v>
      </c>
      <c r="M41" s="80">
        <f t="shared" si="25"/>
        <v>18</v>
      </c>
      <c r="N41" s="80">
        <f t="shared" si="25"/>
        <v>18</v>
      </c>
      <c r="O41" s="80">
        <f t="shared" si="25"/>
        <v>18</v>
      </c>
      <c r="P41" s="80">
        <f t="shared" si="25"/>
        <v>18</v>
      </c>
      <c r="Q41" s="80">
        <f t="shared" si="25"/>
        <v>18</v>
      </c>
      <c r="R41" s="80">
        <f t="shared" si="25"/>
        <v>18</v>
      </c>
      <c r="S41" s="18"/>
      <c r="T41" s="31"/>
      <c r="U41" s="31"/>
      <c r="AD41" s="18"/>
      <c r="AE41" s="18"/>
      <c r="AF41" s="18"/>
    </row>
    <row r="42" spans="1:33">
      <c r="S42" s="18"/>
      <c r="T42" s="31"/>
      <c r="U42" s="31"/>
    </row>
    <row r="43" spans="1:33" s="59" customFormat="1" ht="15.75">
      <c r="A43" s="86" t="s">
        <v>98</v>
      </c>
      <c r="B43" s="58" t="s">
        <v>84</v>
      </c>
      <c r="C43" s="58" t="s">
        <v>18</v>
      </c>
      <c r="D43" s="58" t="s">
        <v>19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s="59" customFormat="1" ht="15.75" customHeight="1">
      <c r="A44" s="87"/>
      <c r="B44" s="61">
        <v>0</v>
      </c>
      <c r="C44" s="62">
        <f>C38+E38+G38+I38+K38+M38+O38+Q38</f>
        <v>0</v>
      </c>
      <c r="D44" s="62">
        <f>D38+F38+H38+J38+L38+N38+P38+R38</f>
        <v>0</v>
      </c>
    </row>
    <row r="45" spans="1:33" s="59" customFormat="1" ht="15.75">
      <c r="A45" s="87"/>
      <c r="B45" s="61">
        <v>0.5</v>
      </c>
      <c r="C45" s="62">
        <f t="shared" ref="C45:D45" si="26">C39+E39+G39+I39+K39+M39+O39+Q39</f>
        <v>46</v>
      </c>
      <c r="D45" s="62">
        <f t="shared" si="26"/>
        <v>18</v>
      </c>
    </row>
    <row r="46" spans="1:33" s="59" customFormat="1" ht="15.75">
      <c r="A46" s="88"/>
      <c r="B46" s="61">
        <v>1</v>
      </c>
      <c r="C46" s="62">
        <f t="shared" ref="C46:D46" si="27">C40+E40+G40+I40+K40+M40+O40+Q40</f>
        <v>98</v>
      </c>
      <c r="D46" s="62">
        <f t="shared" si="27"/>
        <v>126</v>
      </c>
    </row>
  </sheetData>
  <sheetProtection password="C639" sheet="1" objects="1" scenarios="1" selectLockedCells="1"/>
  <mergeCells count="48">
    <mergeCell ref="A37:A40"/>
    <mergeCell ref="T8:U10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B5:B9"/>
    <mergeCell ref="C5:R6"/>
    <mergeCell ref="C7:H7"/>
    <mergeCell ref="A5:A9"/>
    <mergeCell ref="T32:U32"/>
    <mergeCell ref="T33:U33"/>
    <mergeCell ref="V8:X9"/>
    <mergeCell ref="Z8:AB9"/>
    <mergeCell ref="T11:U11"/>
    <mergeCell ref="T12:U12"/>
    <mergeCell ref="T13:U13"/>
    <mergeCell ref="T30:U30"/>
    <mergeCell ref="T31:U31"/>
    <mergeCell ref="I7:R7"/>
    <mergeCell ref="C8:D8"/>
    <mergeCell ref="E8:F8"/>
    <mergeCell ref="G8:H8"/>
    <mergeCell ref="I8:J8"/>
    <mergeCell ref="K8:L8"/>
    <mergeCell ref="T36:U36"/>
    <mergeCell ref="T34:U34"/>
    <mergeCell ref="A43:A46"/>
    <mergeCell ref="T35:U35"/>
    <mergeCell ref="A1:R1"/>
    <mergeCell ref="A2:R2"/>
    <mergeCell ref="A3:R3"/>
    <mergeCell ref="A4:R4"/>
    <mergeCell ref="T25:U25"/>
    <mergeCell ref="T26:U26"/>
    <mergeCell ref="T27:U27"/>
    <mergeCell ref="T28:U28"/>
    <mergeCell ref="T29:U29"/>
    <mergeCell ref="M8:N8"/>
    <mergeCell ref="O8:P8"/>
    <mergeCell ref="Q8:R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B7" zoomScale="106" zoomScaleNormal="106" workbookViewId="0">
      <selection activeCell="V11" sqref="V11:V31"/>
    </sheetView>
  </sheetViews>
  <sheetFormatPr defaultRowHeight="15"/>
  <cols>
    <col min="2" max="2" width="26.42578125" customWidth="1"/>
    <col min="29" max="29" width="15.85546875" customWidth="1"/>
    <col min="30" max="32" width="9.140625" style="19"/>
    <col min="34" max="36" width="9.140625" style="19"/>
  </cols>
  <sheetData>
    <row r="1" spans="1:36" ht="1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36" ht="15" customHeight="1">
      <c r="A2" s="106" t="s">
        <v>125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36" ht="15" customHeight="1" thickBot="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36" ht="15" customHeight="1" thickBot="1">
      <c r="A4" s="147" t="s">
        <v>1</v>
      </c>
      <c r="B4" s="152" t="s">
        <v>32</v>
      </c>
      <c r="C4" s="107" t="s">
        <v>3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08"/>
    </row>
    <row r="5" spans="1:36" ht="14.45" customHeight="1">
      <c r="A5" s="148"/>
      <c r="B5" s="148"/>
      <c r="C5" s="153" t="s">
        <v>33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5"/>
      <c r="Q5" s="153" t="s">
        <v>45</v>
      </c>
      <c r="R5" s="154"/>
      <c r="S5" s="154"/>
      <c r="T5" s="154"/>
      <c r="U5" s="137" t="s">
        <v>78</v>
      </c>
      <c r="V5" s="138"/>
      <c r="W5" s="138"/>
      <c r="X5" s="138"/>
      <c r="Y5" s="138"/>
      <c r="Z5" s="139"/>
    </row>
    <row r="6" spans="1:36" ht="15.75" thickBot="1">
      <c r="A6" s="148"/>
      <c r="B6" s="148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  <c r="Q6" s="156"/>
      <c r="R6" s="157"/>
      <c r="S6" s="157"/>
      <c r="T6" s="157"/>
      <c r="U6" s="140"/>
      <c r="V6" s="141"/>
      <c r="W6" s="141"/>
      <c r="X6" s="141"/>
      <c r="Y6" s="141"/>
      <c r="Z6" s="142"/>
      <c r="AB6" s="16"/>
    </row>
    <row r="7" spans="1:36" ht="51.75" customHeight="1" thickBot="1">
      <c r="A7" s="148"/>
      <c r="B7" s="148"/>
      <c r="C7" s="133" t="s">
        <v>43</v>
      </c>
      <c r="D7" s="134"/>
      <c r="E7" s="133" t="s">
        <v>44</v>
      </c>
      <c r="F7" s="134"/>
      <c r="G7" s="133" t="s">
        <v>34</v>
      </c>
      <c r="H7" s="134"/>
      <c r="I7" s="133" t="s">
        <v>58</v>
      </c>
      <c r="J7" s="134"/>
      <c r="K7" s="133" t="s">
        <v>59</v>
      </c>
      <c r="L7" s="134"/>
      <c r="M7" s="133" t="s">
        <v>60</v>
      </c>
      <c r="N7" s="134"/>
      <c r="O7" s="133" t="s">
        <v>61</v>
      </c>
      <c r="P7" s="134"/>
      <c r="Q7" s="133" t="s">
        <v>62</v>
      </c>
      <c r="R7" s="134"/>
      <c r="S7" s="133" t="s">
        <v>63</v>
      </c>
      <c r="T7" s="150"/>
      <c r="U7" s="143" t="s">
        <v>79</v>
      </c>
      <c r="V7" s="144"/>
      <c r="W7" s="143" t="s">
        <v>80</v>
      </c>
      <c r="X7" s="144"/>
      <c r="Y7" s="143" t="s">
        <v>81</v>
      </c>
      <c r="Z7" s="144"/>
      <c r="AB7" s="16"/>
    </row>
    <row r="8" spans="1:36" ht="109.15" customHeight="1" thickBot="1">
      <c r="A8" s="148"/>
      <c r="B8" s="148"/>
      <c r="C8" s="135"/>
      <c r="D8" s="136"/>
      <c r="E8" s="135"/>
      <c r="F8" s="136"/>
      <c r="G8" s="135"/>
      <c r="H8" s="136"/>
      <c r="I8" s="135"/>
      <c r="J8" s="136"/>
      <c r="K8" s="135"/>
      <c r="L8" s="136"/>
      <c r="M8" s="135"/>
      <c r="N8" s="136"/>
      <c r="O8" s="135"/>
      <c r="P8" s="136"/>
      <c r="Q8" s="135"/>
      <c r="R8" s="136"/>
      <c r="S8" s="135"/>
      <c r="T8" s="151"/>
      <c r="U8" s="145"/>
      <c r="V8" s="146"/>
      <c r="W8" s="145"/>
      <c r="X8" s="146"/>
      <c r="Y8" s="145"/>
      <c r="Z8" s="146"/>
      <c r="AB8" s="94" t="s">
        <v>85</v>
      </c>
      <c r="AC8" s="95"/>
      <c r="AD8" s="100" t="s">
        <v>86</v>
      </c>
      <c r="AE8" s="101"/>
      <c r="AF8" s="102"/>
      <c r="AG8" s="22"/>
      <c r="AH8" s="100" t="s">
        <v>87</v>
      </c>
      <c r="AI8" s="101"/>
      <c r="AJ8" s="102"/>
    </row>
    <row r="9" spans="1:36" ht="16.5" thickBot="1">
      <c r="A9" s="149"/>
      <c r="B9" s="149"/>
      <c r="C9" s="10" t="s">
        <v>18</v>
      </c>
      <c r="D9" s="10" t="s">
        <v>19</v>
      </c>
      <c r="E9" s="10" t="s">
        <v>18</v>
      </c>
      <c r="F9" s="10" t="s">
        <v>19</v>
      </c>
      <c r="G9" s="10" t="s">
        <v>18</v>
      </c>
      <c r="H9" s="10" t="s">
        <v>19</v>
      </c>
      <c r="I9" s="10" t="s">
        <v>18</v>
      </c>
      <c r="J9" s="10" t="s">
        <v>19</v>
      </c>
      <c r="K9" s="10" t="s">
        <v>18</v>
      </c>
      <c r="L9" s="10" t="s">
        <v>19</v>
      </c>
      <c r="M9" s="10" t="s">
        <v>18</v>
      </c>
      <c r="N9" s="10" t="s">
        <v>19</v>
      </c>
      <c r="O9" s="10" t="s">
        <v>18</v>
      </c>
      <c r="P9" s="10" t="s">
        <v>19</v>
      </c>
      <c r="Q9" s="10" t="s">
        <v>18</v>
      </c>
      <c r="R9" s="10" t="s">
        <v>19</v>
      </c>
      <c r="S9" s="10" t="s">
        <v>18</v>
      </c>
      <c r="T9" s="10" t="s">
        <v>19</v>
      </c>
      <c r="U9" s="11" t="s">
        <v>18</v>
      </c>
      <c r="V9" s="11" t="s">
        <v>19</v>
      </c>
      <c r="W9" s="11" t="s">
        <v>18</v>
      </c>
      <c r="X9" s="11" t="s">
        <v>19</v>
      </c>
      <c r="Y9" s="11" t="s">
        <v>18</v>
      </c>
      <c r="Z9" s="11" t="s">
        <v>19</v>
      </c>
      <c r="AB9" s="96"/>
      <c r="AC9" s="97"/>
      <c r="AD9" s="103"/>
      <c r="AE9" s="104"/>
      <c r="AF9" s="105"/>
      <c r="AG9" s="22"/>
      <c r="AH9" s="103"/>
      <c r="AI9" s="104"/>
      <c r="AJ9" s="105"/>
    </row>
    <row r="10" spans="1:36" ht="19.149999999999999" customHeight="1" thickBot="1">
      <c r="A10" s="3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4">
        <v>21</v>
      </c>
      <c r="V10" s="4">
        <v>22</v>
      </c>
      <c r="W10" s="4">
        <v>23</v>
      </c>
      <c r="X10" s="4">
        <v>24</v>
      </c>
      <c r="Y10" s="4">
        <v>25</v>
      </c>
      <c r="Z10" s="4">
        <v>26</v>
      </c>
      <c r="AB10" s="98"/>
      <c r="AC10" s="99"/>
      <c r="AD10" s="23">
        <v>0</v>
      </c>
      <c r="AE10" s="24">
        <v>0.5</v>
      </c>
      <c r="AF10" s="25">
        <v>1</v>
      </c>
      <c r="AG10" s="22"/>
      <c r="AH10" s="26">
        <v>0</v>
      </c>
      <c r="AI10" s="24">
        <v>0.5</v>
      </c>
      <c r="AJ10" s="25">
        <v>1</v>
      </c>
    </row>
    <row r="11" spans="1:36" ht="16.899999999999999" customHeight="1" thickBot="1">
      <c r="A11" s="5">
        <v>1</v>
      </c>
      <c r="B11" s="33" t="str">
        <f>Позн.разв.!B11</f>
        <v>Ананьин Михаил</v>
      </c>
      <c r="C11" s="67">
        <v>1</v>
      </c>
      <c r="D11" s="67">
        <v>1</v>
      </c>
      <c r="E11" s="67">
        <v>0.5</v>
      </c>
      <c r="F11" s="67">
        <v>1</v>
      </c>
      <c r="G11" s="67">
        <v>1</v>
      </c>
      <c r="H11" s="67">
        <v>1</v>
      </c>
      <c r="I11" s="67">
        <v>1</v>
      </c>
      <c r="J11" s="67">
        <v>1</v>
      </c>
      <c r="K11" s="67">
        <v>0.5</v>
      </c>
      <c r="L11" s="67">
        <v>1</v>
      </c>
      <c r="M11" s="67">
        <v>0.5</v>
      </c>
      <c r="N11" s="67">
        <v>1</v>
      </c>
      <c r="O11" s="67">
        <v>1</v>
      </c>
      <c r="P11" s="67">
        <v>1</v>
      </c>
      <c r="Q11" s="67">
        <v>0.5</v>
      </c>
      <c r="R11" s="67">
        <v>1</v>
      </c>
      <c r="S11" s="67">
        <v>0.5</v>
      </c>
      <c r="T11" s="67">
        <v>1</v>
      </c>
      <c r="U11" s="67">
        <v>0.5</v>
      </c>
      <c r="V11" s="67">
        <v>1</v>
      </c>
      <c r="W11" s="67">
        <v>1</v>
      </c>
      <c r="X11" s="67">
        <v>1</v>
      </c>
      <c r="Y11" s="67">
        <v>1</v>
      </c>
      <c r="Z11" s="67">
        <v>1</v>
      </c>
      <c r="AB11" s="90" t="str">
        <f>B11</f>
        <v>Ананьин Михаил</v>
      </c>
      <c r="AC11" s="90"/>
      <c r="AD11" s="27">
        <f>COUNTIFS(C$9:Z$9,"СГ",C11:Z11,0)</f>
        <v>0</v>
      </c>
      <c r="AE11" s="28">
        <f>COUNTIFS(C$9:Z$9,"СГ",C11:Z11,0.5)</f>
        <v>6</v>
      </c>
      <c r="AF11" s="28">
        <f>COUNTIFS(C$9:Z$9,"СГ",C11:Z11,1)</f>
        <v>6</v>
      </c>
      <c r="AG11" s="22"/>
      <c r="AH11" s="28">
        <f>COUNTIFS(C$9:Z$9,"КГ",C11:Z11,0)</f>
        <v>0</v>
      </c>
      <c r="AI11" s="28">
        <f>COUNTIFS(C$9:Z$9,"КГ",C11:Z11,0.5)</f>
        <v>0</v>
      </c>
      <c r="AJ11" s="28">
        <f>COUNTIFS(C$9:Z$9,"КГ",C11:Z11,1)</f>
        <v>12</v>
      </c>
    </row>
    <row r="12" spans="1:36" ht="16.5" thickBot="1">
      <c r="A12" s="5">
        <v>2</v>
      </c>
      <c r="B12" s="33" t="str">
        <f>Позн.разв.!B12</f>
        <v>Арсентьева Мария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>
        <v>1</v>
      </c>
      <c r="M12" s="67">
        <v>1</v>
      </c>
      <c r="N12" s="67">
        <v>1</v>
      </c>
      <c r="O12" s="67">
        <v>1</v>
      </c>
      <c r="P12" s="67">
        <v>1</v>
      </c>
      <c r="Q12" s="67">
        <v>1</v>
      </c>
      <c r="R12" s="67">
        <v>1</v>
      </c>
      <c r="S12" s="67">
        <v>1</v>
      </c>
      <c r="T12" s="67">
        <v>1</v>
      </c>
      <c r="U12" s="67">
        <v>1</v>
      </c>
      <c r="V12" s="67">
        <v>1</v>
      </c>
      <c r="W12" s="67">
        <v>1</v>
      </c>
      <c r="X12" s="67">
        <v>1</v>
      </c>
      <c r="Y12" s="67">
        <v>1</v>
      </c>
      <c r="Z12" s="67">
        <v>1</v>
      </c>
      <c r="AB12" s="90" t="str">
        <f t="shared" ref="AB12:AB33" si="0">B12</f>
        <v>Арсентьева Мария</v>
      </c>
      <c r="AC12" s="90"/>
      <c r="AD12" s="27">
        <f t="shared" ref="AD12:AD33" si="1">COUNTIFS(C$9:Z$9,"СГ",C12:Z12,0)</f>
        <v>0</v>
      </c>
      <c r="AE12" s="28">
        <f t="shared" ref="AE12:AE33" si="2">COUNTIFS(C$9:Z$9,"СГ",C12:Z12,0.5)</f>
        <v>0</v>
      </c>
      <c r="AF12" s="28">
        <f t="shared" ref="AF12:AF33" si="3">COUNTIFS(C$9:Z$9,"СГ",C12:Z12,1)</f>
        <v>12</v>
      </c>
      <c r="AG12" s="22"/>
      <c r="AH12" s="28">
        <f t="shared" ref="AH12:AH33" si="4">COUNTIFS(C$9:Z$9,"КГ",C12:Z12,0)</f>
        <v>0</v>
      </c>
      <c r="AI12" s="28">
        <f t="shared" ref="AI12:AI33" si="5">COUNTIFS(C$9:Z$9,"КГ",C12:Z12,0.5)</f>
        <v>0</v>
      </c>
      <c r="AJ12" s="28">
        <f t="shared" ref="AJ12:AJ33" si="6">COUNTIFS(C$9:Z$9,"КГ",C12:Z12,1)</f>
        <v>12</v>
      </c>
    </row>
    <row r="13" spans="1:36" ht="16.5" thickBot="1">
      <c r="A13" s="5">
        <v>3</v>
      </c>
      <c r="B13" s="33" t="str">
        <f>Позн.разв.!B13</f>
        <v>Борисенкова Лада</v>
      </c>
      <c r="C13" s="67">
        <v>1</v>
      </c>
      <c r="D13" s="67">
        <v>1</v>
      </c>
      <c r="E13" s="67">
        <v>0.5</v>
      </c>
      <c r="F13" s="67">
        <v>1</v>
      </c>
      <c r="G13" s="67">
        <v>1</v>
      </c>
      <c r="H13" s="67">
        <v>1</v>
      </c>
      <c r="I13" s="67">
        <v>0.5</v>
      </c>
      <c r="J13" s="67">
        <v>1</v>
      </c>
      <c r="K13" s="67">
        <v>0.5</v>
      </c>
      <c r="L13" s="67">
        <v>1</v>
      </c>
      <c r="M13" s="67">
        <v>0.5</v>
      </c>
      <c r="N13" s="67">
        <v>1</v>
      </c>
      <c r="O13" s="67">
        <v>0.5</v>
      </c>
      <c r="P13" s="67">
        <v>1</v>
      </c>
      <c r="Q13" s="67">
        <v>0.5</v>
      </c>
      <c r="R13" s="67">
        <v>1</v>
      </c>
      <c r="S13" s="67">
        <v>0.5</v>
      </c>
      <c r="T13" s="67">
        <v>1</v>
      </c>
      <c r="U13" s="67">
        <v>0.5</v>
      </c>
      <c r="V13" s="67">
        <v>1</v>
      </c>
      <c r="W13" s="67">
        <v>0.5</v>
      </c>
      <c r="X13" s="67">
        <v>1</v>
      </c>
      <c r="Y13" s="67">
        <v>1</v>
      </c>
      <c r="Z13" s="67">
        <v>1</v>
      </c>
      <c r="AB13" s="90" t="str">
        <f t="shared" si="0"/>
        <v>Борисенкова Лада</v>
      </c>
      <c r="AC13" s="90"/>
      <c r="AD13" s="27">
        <f t="shared" si="1"/>
        <v>0</v>
      </c>
      <c r="AE13" s="28">
        <f t="shared" si="2"/>
        <v>9</v>
      </c>
      <c r="AF13" s="28">
        <f t="shared" si="3"/>
        <v>3</v>
      </c>
      <c r="AG13" s="22"/>
      <c r="AH13" s="28">
        <f t="shared" si="4"/>
        <v>0</v>
      </c>
      <c r="AI13" s="28">
        <f t="shared" si="5"/>
        <v>0</v>
      </c>
      <c r="AJ13" s="28">
        <f t="shared" si="6"/>
        <v>12</v>
      </c>
    </row>
    <row r="14" spans="1:36" ht="16.5" thickBot="1">
      <c r="A14" s="5">
        <v>4</v>
      </c>
      <c r="B14" s="33" t="str">
        <f>Позн.разв.!B14</f>
        <v>Додонов Максим</v>
      </c>
      <c r="C14" s="67">
        <v>0.5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>
        <v>1</v>
      </c>
      <c r="L14" s="67">
        <v>1</v>
      </c>
      <c r="M14" s="67">
        <v>1</v>
      </c>
      <c r="N14" s="67">
        <v>1</v>
      </c>
      <c r="O14" s="67">
        <v>1</v>
      </c>
      <c r="P14" s="67">
        <v>1</v>
      </c>
      <c r="Q14" s="67">
        <v>1</v>
      </c>
      <c r="R14" s="67">
        <v>1</v>
      </c>
      <c r="S14" s="67">
        <v>1</v>
      </c>
      <c r="T14" s="67">
        <v>1</v>
      </c>
      <c r="U14" s="67">
        <v>1</v>
      </c>
      <c r="V14" s="67">
        <v>1</v>
      </c>
      <c r="W14" s="67">
        <v>1</v>
      </c>
      <c r="X14" s="67">
        <v>1</v>
      </c>
      <c r="Y14" s="67">
        <v>1</v>
      </c>
      <c r="Z14" s="67">
        <v>1</v>
      </c>
      <c r="AB14" s="90" t="str">
        <f t="shared" si="0"/>
        <v>Додонов Максим</v>
      </c>
      <c r="AC14" s="90"/>
      <c r="AD14" s="27">
        <f t="shared" si="1"/>
        <v>0</v>
      </c>
      <c r="AE14" s="28">
        <f t="shared" si="2"/>
        <v>1</v>
      </c>
      <c r="AF14" s="28">
        <f t="shared" si="3"/>
        <v>11</v>
      </c>
      <c r="AG14" s="22"/>
      <c r="AH14" s="28">
        <f t="shared" si="4"/>
        <v>0</v>
      </c>
      <c r="AI14" s="28">
        <f t="shared" si="5"/>
        <v>0</v>
      </c>
      <c r="AJ14" s="28">
        <f t="shared" si="6"/>
        <v>12</v>
      </c>
    </row>
    <row r="15" spans="1:36" ht="16.5" thickBot="1">
      <c r="A15" s="5">
        <v>5</v>
      </c>
      <c r="B15" s="33" t="str">
        <f>Позн.разв.!B15</f>
        <v>Казаков Максим</v>
      </c>
      <c r="C15" s="67">
        <v>1</v>
      </c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>
        <v>1</v>
      </c>
      <c r="K15" s="67">
        <v>1</v>
      </c>
      <c r="L15" s="67">
        <v>1</v>
      </c>
      <c r="M15" s="67">
        <v>1</v>
      </c>
      <c r="N15" s="67">
        <v>1</v>
      </c>
      <c r="O15" s="67">
        <v>1</v>
      </c>
      <c r="P15" s="67">
        <v>1</v>
      </c>
      <c r="Q15" s="67">
        <v>1</v>
      </c>
      <c r="R15" s="67">
        <v>1</v>
      </c>
      <c r="S15" s="67">
        <v>1</v>
      </c>
      <c r="T15" s="67">
        <v>1</v>
      </c>
      <c r="U15" s="67">
        <v>1</v>
      </c>
      <c r="V15" s="67">
        <v>1</v>
      </c>
      <c r="W15" s="67">
        <v>1</v>
      </c>
      <c r="X15" s="67">
        <v>1</v>
      </c>
      <c r="Y15" s="67">
        <v>1</v>
      </c>
      <c r="Z15" s="67">
        <v>1</v>
      </c>
      <c r="AB15" s="90" t="str">
        <f t="shared" si="0"/>
        <v>Казаков Максим</v>
      </c>
      <c r="AC15" s="90"/>
      <c r="AD15" s="27">
        <f t="shared" si="1"/>
        <v>0</v>
      </c>
      <c r="AE15" s="28">
        <f t="shared" si="2"/>
        <v>0</v>
      </c>
      <c r="AF15" s="28">
        <f t="shared" si="3"/>
        <v>12</v>
      </c>
      <c r="AG15" s="22"/>
      <c r="AH15" s="28">
        <f t="shared" si="4"/>
        <v>0</v>
      </c>
      <c r="AI15" s="28">
        <f t="shared" si="5"/>
        <v>0</v>
      </c>
      <c r="AJ15" s="28">
        <f t="shared" si="6"/>
        <v>12</v>
      </c>
    </row>
    <row r="16" spans="1:36" ht="16.5" thickBot="1">
      <c r="A16" s="5">
        <v>6</v>
      </c>
      <c r="B16" s="33" t="str">
        <f>Позн.разв.!B16</f>
        <v>Котов Евгений</v>
      </c>
      <c r="C16" s="67">
        <v>1</v>
      </c>
      <c r="D16" s="67">
        <v>1</v>
      </c>
      <c r="E16" s="67">
        <v>1</v>
      </c>
      <c r="F16" s="67">
        <v>1</v>
      </c>
      <c r="G16" s="67">
        <v>1</v>
      </c>
      <c r="H16" s="67">
        <v>1</v>
      </c>
      <c r="I16" s="67">
        <v>1</v>
      </c>
      <c r="J16" s="67">
        <v>1</v>
      </c>
      <c r="K16" s="67">
        <v>1</v>
      </c>
      <c r="L16" s="67">
        <v>1</v>
      </c>
      <c r="M16" s="67">
        <v>1</v>
      </c>
      <c r="N16" s="67">
        <v>1</v>
      </c>
      <c r="O16" s="67">
        <v>1</v>
      </c>
      <c r="P16" s="67">
        <v>1</v>
      </c>
      <c r="Q16" s="67">
        <v>1</v>
      </c>
      <c r="R16" s="67">
        <v>1</v>
      </c>
      <c r="S16" s="67">
        <v>1</v>
      </c>
      <c r="T16" s="67">
        <v>1</v>
      </c>
      <c r="U16" s="67">
        <v>1</v>
      </c>
      <c r="V16" s="67">
        <v>1</v>
      </c>
      <c r="W16" s="67">
        <v>1</v>
      </c>
      <c r="X16" s="67">
        <v>1</v>
      </c>
      <c r="Y16" s="67">
        <v>1</v>
      </c>
      <c r="Z16" s="67">
        <v>1</v>
      </c>
      <c r="AB16" s="90" t="str">
        <f t="shared" si="0"/>
        <v>Котов Евгений</v>
      </c>
      <c r="AC16" s="90"/>
      <c r="AD16" s="27">
        <f t="shared" si="1"/>
        <v>0</v>
      </c>
      <c r="AE16" s="28">
        <f t="shared" si="2"/>
        <v>0</v>
      </c>
      <c r="AF16" s="28">
        <f t="shared" si="3"/>
        <v>12</v>
      </c>
      <c r="AG16" s="22"/>
      <c r="AH16" s="28">
        <f t="shared" si="4"/>
        <v>0</v>
      </c>
      <c r="AI16" s="28">
        <f t="shared" si="5"/>
        <v>0</v>
      </c>
      <c r="AJ16" s="28">
        <f t="shared" si="6"/>
        <v>12</v>
      </c>
    </row>
    <row r="17" spans="1:36" ht="16.5" thickBot="1">
      <c r="A17" s="5">
        <v>7</v>
      </c>
      <c r="B17" s="33" t="str">
        <f>Позн.разв.!B17</f>
        <v>Красноперов Ярослав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B17" s="90" t="str">
        <f t="shared" si="0"/>
        <v>Красноперов Ярослав</v>
      </c>
      <c r="AC17" s="90"/>
      <c r="AD17" s="27">
        <f t="shared" si="1"/>
        <v>0</v>
      </c>
      <c r="AE17" s="28">
        <f t="shared" si="2"/>
        <v>0</v>
      </c>
      <c r="AF17" s="28">
        <f t="shared" si="3"/>
        <v>0</v>
      </c>
      <c r="AG17" s="22"/>
      <c r="AH17" s="28">
        <f t="shared" si="4"/>
        <v>0</v>
      </c>
      <c r="AI17" s="28">
        <f t="shared" si="5"/>
        <v>0</v>
      </c>
      <c r="AJ17" s="28">
        <f t="shared" si="6"/>
        <v>0</v>
      </c>
    </row>
    <row r="18" spans="1:36" ht="16.5" thickBot="1">
      <c r="A18" s="5">
        <v>8</v>
      </c>
      <c r="B18" s="33" t="str">
        <f>Позн.разв.!B18</f>
        <v>Кривицкий Евгений</v>
      </c>
      <c r="C18" s="67">
        <v>0.5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S18" s="67">
        <v>1</v>
      </c>
      <c r="T18" s="67">
        <v>1</v>
      </c>
      <c r="U18" s="67">
        <v>1</v>
      </c>
      <c r="V18" s="67">
        <v>1</v>
      </c>
      <c r="W18" s="67">
        <v>1</v>
      </c>
      <c r="X18" s="67">
        <v>1</v>
      </c>
      <c r="Y18" s="67">
        <v>1</v>
      </c>
      <c r="Z18" s="67">
        <v>1</v>
      </c>
      <c r="AB18" s="90" t="str">
        <f t="shared" si="0"/>
        <v>Кривицкий Евгений</v>
      </c>
      <c r="AC18" s="90"/>
      <c r="AD18" s="27">
        <f t="shared" si="1"/>
        <v>0</v>
      </c>
      <c r="AE18" s="28">
        <f t="shared" si="2"/>
        <v>1</v>
      </c>
      <c r="AF18" s="28">
        <f t="shared" si="3"/>
        <v>11</v>
      </c>
      <c r="AG18" s="22"/>
      <c r="AH18" s="28">
        <f t="shared" si="4"/>
        <v>0</v>
      </c>
      <c r="AI18" s="28">
        <f t="shared" si="5"/>
        <v>0</v>
      </c>
      <c r="AJ18" s="28">
        <f t="shared" si="6"/>
        <v>12</v>
      </c>
    </row>
    <row r="19" spans="1:36" ht="16.5" thickBot="1">
      <c r="A19" s="5">
        <v>9</v>
      </c>
      <c r="B19" s="33" t="str">
        <f>Позн.разв.!B19</f>
        <v>Кукушкин Матвей</v>
      </c>
      <c r="C19" s="67">
        <v>1</v>
      </c>
      <c r="D19" s="67">
        <v>1</v>
      </c>
      <c r="E19" s="67">
        <v>0.5</v>
      </c>
      <c r="F19" s="67">
        <v>0.5</v>
      </c>
      <c r="G19" s="67">
        <v>1</v>
      </c>
      <c r="H19" s="67">
        <v>1</v>
      </c>
      <c r="I19" s="67">
        <v>0.5</v>
      </c>
      <c r="J19" s="67">
        <v>0.5</v>
      </c>
      <c r="K19" s="67">
        <v>1</v>
      </c>
      <c r="L19" s="67">
        <v>1</v>
      </c>
      <c r="M19" s="67">
        <v>1</v>
      </c>
      <c r="N19" s="67">
        <v>1</v>
      </c>
      <c r="O19" s="67">
        <v>0.5</v>
      </c>
      <c r="P19" s="67">
        <v>0.5</v>
      </c>
      <c r="Q19" s="67">
        <v>0.5</v>
      </c>
      <c r="R19" s="67">
        <v>0.5</v>
      </c>
      <c r="S19" s="67">
        <v>0.5</v>
      </c>
      <c r="T19" s="67">
        <v>0.5</v>
      </c>
      <c r="U19" s="67">
        <v>0.5</v>
      </c>
      <c r="V19" s="67">
        <v>1</v>
      </c>
      <c r="W19" s="67">
        <v>0.5</v>
      </c>
      <c r="X19" s="67">
        <v>0.5</v>
      </c>
      <c r="Y19" s="67">
        <v>1</v>
      </c>
      <c r="Z19" s="67">
        <v>1</v>
      </c>
      <c r="AB19" s="90" t="str">
        <f t="shared" si="0"/>
        <v>Кукушкин Матвей</v>
      </c>
      <c r="AC19" s="90"/>
      <c r="AD19" s="27">
        <f t="shared" si="1"/>
        <v>0</v>
      </c>
      <c r="AE19" s="28">
        <f t="shared" si="2"/>
        <v>7</v>
      </c>
      <c r="AF19" s="28">
        <f t="shared" si="3"/>
        <v>5</v>
      </c>
      <c r="AG19" s="22"/>
      <c r="AH19" s="28">
        <f t="shared" si="4"/>
        <v>0</v>
      </c>
      <c r="AI19" s="28">
        <f t="shared" si="5"/>
        <v>6</v>
      </c>
      <c r="AJ19" s="28">
        <f t="shared" si="6"/>
        <v>6</v>
      </c>
    </row>
    <row r="20" spans="1:36" ht="16.5" thickBot="1">
      <c r="A20" s="5">
        <v>10</v>
      </c>
      <c r="B20" s="33" t="str">
        <f>Позн.разв.!B20</f>
        <v>Меркулова Софья</v>
      </c>
      <c r="C20" s="67">
        <v>1</v>
      </c>
      <c r="D20" s="67">
        <v>1</v>
      </c>
      <c r="E20" s="67">
        <v>0.5</v>
      </c>
      <c r="F20" s="67">
        <v>0.5</v>
      </c>
      <c r="G20" s="67">
        <v>1</v>
      </c>
      <c r="H20" s="67">
        <v>1</v>
      </c>
      <c r="I20" s="67">
        <v>0.5</v>
      </c>
      <c r="J20" s="67">
        <v>1</v>
      </c>
      <c r="K20" s="67">
        <v>0.5</v>
      </c>
      <c r="L20" s="67">
        <v>1</v>
      </c>
      <c r="M20" s="67">
        <v>0.5</v>
      </c>
      <c r="N20" s="67">
        <v>0.5</v>
      </c>
      <c r="O20" s="67">
        <v>0.5</v>
      </c>
      <c r="P20" s="67">
        <v>1</v>
      </c>
      <c r="Q20" s="67">
        <v>0.5</v>
      </c>
      <c r="R20" s="67">
        <v>1</v>
      </c>
      <c r="S20" s="67">
        <v>0.5</v>
      </c>
      <c r="T20" s="67">
        <v>1</v>
      </c>
      <c r="U20" s="67">
        <v>0.5</v>
      </c>
      <c r="V20" s="67">
        <v>0.5</v>
      </c>
      <c r="W20" s="67">
        <v>0.5</v>
      </c>
      <c r="X20" s="67">
        <v>0.5</v>
      </c>
      <c r="Y20" s="67">
        <v>1</v>
      </c>
      <c r="Z20" s="67">
        <v>1</v>
      </c>
      <c r="AB20" s="90" t="str">
        <f t="shared" si="0"/>
        <v>Меркулова Софья</v>
      </c>
      <c r="AC20" s="90"/>
      <c r="AD20" s="27">
        <f t="shared" si="1"/>
        <v>0</v>
      </c>
      <c r="AE20" s="28">
        <f t="shared" si="2"/>
        <v>9</v>
      </c>
      <c r="AF20" s="28">
        <f t="shared" si="3"/>
        <v>3</v>
      </c>
      <c r="AG20" s="22"/>
      <c r="AH20" s="28">
        <f t="shared" si="4"/>
        <v>0</v>
      </c>
      <c r="AI20" s="28">
        <f t="shared" si="5"/>
        <v>4</v>
      </c>
      <c r="AJ20" s="28">
        <f t="shared" si="6"/>
        <v>8</v>
      </c>
    </row>
    <row r="21" spans="1:36" ht="16.5" thickBot="1">
      <c r="A21" s="5">
        <v>11</v>
      </c>
      <c r="B21" s="33" t="str">
        <f>Позн.разв.!B21</f>
        <v>Платонова Таисия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B21" s="90" t="str">
        <f t="shared" si="0"/>
        <v>Платонова Таисия</v>
      </c>
      <c r="AC21" s="90"/>
      <c r="AD21" s="27">
        <f t="shared" si="1"/>
        <v>0</v>
      </c>
      <c r="AE21" s="28">
        <f t="shared" si="2"/>
        <v>0</v>
      </c>
      <c r="AF21" s="28">
        <f t="shared" si="3"/>
        <v>0</v>
      </c>
      <c r="AG21" s="22"/>
      <c r="AH21" s="28">
        <f t="shared" si="4"/>
        <v>0</v>
      </c>
      <c r="AI21" s="28">
        <f t="shared" si="5"/>
        <v>0</v>
      </c>
      <c r="AJ21" s="28">
        <f t="shared" si="6"/>
        <v>0</v>
      </c>
    </row>
    <row r="22" spans="1:36" ht="16.5" thickBot="1">
      <c r="A22" s="5">
        <v>12</v>
      </c>
      <c r="B22" s="33" t="str">
        <f>Позн.разв.!B22</f>
        <v>Родионов Макар</v>
      </c>
      <c r="C22" s="67">
        <v>0.5</v>
      </c>
      <c r="D22" s="67">
        <v>1</v>
      </c>
      <c r="E22" s="67">
        <v>1</v>
      </c>
      <c r="F22" s="67">
        <v>1</v>
      </c>
      <c r="G22" s="67">
        <v>1</v>
      </c>
      <c r="H22" s="67">
        <v>1</v>
      </c>
      <c r="I22" s="67">
        <v>1</v>
      </c>
      <c r="J22" s="67">
        <v>1</v>
      </c>
      <c r="K22" s="67">
        <v>1</v>
      </c>
      <c r="L22" s="67">
        <v>1</v>
      </c>
      <c r="M22" s="67">
        <v>0.5</v>
      </c>
      <c r="N22" s="67">
        <v>1</v>
      </c>
      <c r="O22" s="67">
        <v>1</v>
      </c>
      <c r="P22" s="67">
        <v>1</v>
      </c>
      <c r="Q22" s="67">
        <v>0.5</v>
      </c>
      <c r="R22" s="67">
        <v>1</v>
      </c>
      <c r="S22" s="67">
        <v>1</v>
      </c>
      <c r="T22" s="67">
        <v>1</v>
      </c>
      <c r="U22" s="67">
        <v>1</v>
      </c>
      <c r="V22" s="67">
        <v>1</v>
      </c>
      <c r="W22" s="67">
        <v>1</v>
      </c>
      <c r="X22" s="67">
        <v>1</v>
      </c>
      <c r="Y22" s="67">
        <v>1</v>
      </c>
      <c r="Z22" s="67">
        <v>1</v>
      </c>
      <c r="AB22" s="90" t="str">
        <f t="shared" si="0"/>
        <v>Родионов Макар</v>
      </c>
      <c r="AC22" s="90"/>
      <c r="AD22" s="27">
        <f t="shared" si="1"/>
        <v>0</v>
      </c>
      <c r="AE22" s="28">
        <f t="shared" si="2"/>
        <v>3</v>
      </c>
      <c r="AF22" s="28">
        <f t="shared" si="3"/>
        <v>9</v>
      </c>
      <c r="AG22" s="22"/>
      <c r="AH22" s="28">
        <f t="shared" si="4"/>
        <v>0</v>
      </c>
      <c r="AI22" s="28">
        <f t="shared" si="5"/>
        <v>0</v>
      </c>
      <c r="AJ22" s="28">
        <f t="shared" si="6"/>
        <v>12</v>
      </c>
    </row>
    <row r="23" spans="1:36" ht="16.5" thickBot="1">
      <c r="A23" s="5">
        <v>13</v>
      </c>
      <c r="B23" s="33" t="str">
        <f>Позн.разв.!B23</f>
        <v>Рунова Александра</v>
      </c>
      <c r="C23" s="67">
        <v>1</v>
      </c>
      <c r="D23" s="67">
        <v>1</v>
      </c>
      <c r="E23" s="67">
        <v>0.5</v>
      </c>
      <c r="F23" s="67">
        <v>1</v>
      </c>
      <c r="G23" s="67">
        <v>1</v>
      </c>
      <c r="H23" s="67">
        <v>1</v>
      </c>
      <c r="I23" s="67">
        <v>1</v>
      </c>
      <c r="J23" s="67">
        <v>1</v>
      </c>
      <c r="K23" s="67">
        <v>1</v>
      </c>
      <c r="L23" s="67">
        <v>1</v>
      </c>
      <c r="M23" s="67">
        <v>1</v>
      </c>
      <c r="N23" s="67">
        <v>1</v>
      </c>
      <c r="O23" s="67">
        <v>1</v>
      </c>
      <c r="P23" s="67">
        <v>1</v>
      </c>
      <c r="Q23" s="67">
        <v>1</v>
      </c>
      <c r="R23" s="67">
        <v>1</v>
      </c>
      <c r="S23" s="67">
        <v>1</v>
      </c>
      <c r="T23" s="67">
        <v>1</v>
      </c>
      <c r="U23" s="67">
        <v>1</v>
      </c>
      <c r="V23" s="67">
        <v>1</v>
      </c>
      <c r="W23" s="67">
        <v>1</v>
      </c>
      <c r="X23" s="67">
        <v>1</v>
      </c>
      <c r="Y23" s="67">
        <v>1</v>
      </c>
      <c r="Z23" s="67">
        <v>1</v>
      </c>
      <c r="AB23" s="90" t="str">
        <f t="shared" si="0"/>
        <v>Рунова Александра</v>
      </c>
      <c r="AC23" s="90"/>
      <c r="AD23" s="27">
        <f t="shared" si="1"/>
        <v>0</v>
      </c>
      <c r="AE23" s="28">
        <f t="shared" si="2"/>
        <v>1</v>
      </c>
      <c r="AF23" s="28">
        <f t="shared" si="3"/>
        <v>11</v>
      </c>
      <c r="AG23" s="22"/>
      <c r="AH23" s="28">
        <f t="shared" si="4"/>
        <v>0</v>
      </c>
      <c r="AI23" s="28">
        <f t="shared" si="5"/>
        <v>0</v>
      </c>
      <c r="AJ23" s="28">
        <f t="shared" si="6"/>
        <v>12</v>
      </c>
    </row>
    <row r="24" spans="1:36" ht="16.5" thickBot="1">
      <c r="A24" s="5">
        <v>14</v>
      </c>
      <c r="B24" s="33" t="str">
        <f>Позн.разв.!B24</f>
        <v>Савельев Кирилл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1</v>
      </c>
      <c r="P24" s="67">
        <v>1</v>
      </c>
      <c r="Q24" s="67">
        <v>1</v>
      </c>
      <c r="R24" s="67">
        <v>1</v>
      </c>
      <c r="S24" s="67">
        <v>1</v>
      </c>
      <c r="T24" s="67">
        <v>1</v>
      </c>
      <c r="U24" s="67">
        <v>1</v>
      </c>
      <c r="V24" s="67">
        <v>1</v>
      </c>
      <c r="W24" s="67">
        <v>1</v>
      </c>
      <c r="X24" s="67">
        <v>1</v>
      </c>
      <c r="Y24" s="67">
        <v>1</v>
      </c>
      <c r="Z24" s="67">
        <v>1</v>
      </c>
      <c r="AB24" s="90" t="str">
        <f t="shared" si="0"/>
        <v>Савельев Кирилл</v>
      </c>
      <c r="AC24" s="90"/>
      <c r="AD24" s="27">
        <f t="shared" si="1"/>
        <v>0</v>
      </c>
      <c r="AE24" s="28">
        <f t="shared" si="2"/>
        <v>0</v>
      </c>
      <c r="AF24" s="28">
        <f t="shared" si="3"/>
        <v>12</v>
      </c>
      <c r="AG24" s="22"/>
      <c r="AH24" s="28">
        <f t="shared" si="4"/>
        <v>0</v>
      </c>
      <c r="AI24" s="28">
        <f t="shared" si="5"/>
        <v>0</v>
      </c>
      <c r="AJ24" s="28">
        <f t="shared" si="6"/>
        <v>12</v>
      </c>
    </row>
    <row r="25" spans="1:36" ht="16.5" thickBot="1">
      <c r="A25" s="5">
        <v>15</v>
      </c>
      <c r="B25" s="33" t="str">
        <f>Позн.разв.!B25</f>
        <v>Трембицкая Ульяна</v>
      </c>
      <c r="C25" s="67">
        <v>0.5</v>
      </c>
      <c r="D25" s="67">
        <v>1</v>
      </c>
      <c r="E25" s="67">
        <v>1</v>
      </c>
      <c r="F25" s="67">
        <v>1</v>
      </c>
      <c r="G25" s="67">
        <v>1</v>
      </c>
      <c r="H25" s="67">
        <v>1</v>
      </c>
      <c r="I25" s="67">
        <v>1</v>
      </c>
      <c r="J25" s="67">
        <v>1</v>
      </c>
      <c r="K25" s="67">
        <v>0.5</v>
      </c>
      <c r="L25" s="67">
        <v>1</v>
      </c>
      <c r="M25" s="67">
        <v>0.5</v>
      </c>
      <c r="N25" s="67">
        <v>1</v>
      </c>
      <c r="O25" s="67">
        <v>1</v>
      </c>
      <c r="P25" s="67">
        <v>1</v>
      </c>
      <c r="Q25" s="67">
        <v>1</v>
      </c>
      <c r="R25" s="67">
        <v>1</v>
      </c>
      <c r="S25" s="67">
        <v>1</v>
      </c>
      <c r="T25" s="67">
        <v>1</v>
      </c>
      <c r="U25" s="67">
        <v>1</v>
      </c>
      <c r="V25" s="67">
        <v>1</v>
      </c>
      <c r="W25" s="67">
        <v>1</v>
      </c>
      <c r="X25" s="67">
        <v>1</v>
      </c>
      <c r="Y25" s="67">
        <v>1</v>
      </c>
      <c r="Z25" s="67">
        <v>1</v>
      </c>
      <c r="AB25" s="90" t="str">
        <f t="shared" si="0"/>
        <v>Трембицкая Ульяна</v>
      </c>
      <c r="AC25" s="90"/>
      <c r="AD25" s="27">
        <f t="shared" si="1"/>
        <v>0</v>
      </c>
      <c r="AE25" s="28">
        <f t="shared" si="2"/>
        <v>3</v>
      </c>
      <c r="AF25" s="28">
        <f t="shared" si="3"/>
        <v>9</v>
      </c>
      <c r="AG25" s="22"/>
      <c r="AH25" s="28">
        <f t="shared" si="4"/>
        <v>0</v>
      </c>
      <c r="AI25" s="28">
        <f t="shared" si="5"/>
        <v>0</v>
      </c>
      <c r="AJ25" s="28">
        <f t="shared" si="6"/>
        <v>12</v>
      </c>
    </row>
    <row r="26" spans="1:36" ht="16.5" thickBot="1">
      <c r="A26" s="5">
        <v>16</v>
      </c>
      <c r="B26" s="33" t="str">
        <f>Позн.разв.!B26</f>
        <v>Туголукова Вероника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1</v>
      </c>
      <c r="P26" s="67">
        <v>1</v>
      </c>
      <c r="Q26" s="67">
        <v>1</v>
      </c>
      <c r="R26" s="67">
        <v>1</v>
      </c>
      <c r="S26" s="67">
        <v>1</v>
      </c>
      <c r="T26" s="67">
        <v>1</v>
      </c>
      <c r="U26" s="67">
        <v>1</v>
      </c>
      <c r="V26" s="67">
        <v>1</v>
      </c>
      <c r="W26" s="67">
        <v>1</v>
      </c>
      <c r="X26" s="67">
        <v>1</v>
      </c>
      <c r="Y26" s="67">
        <v>1</v>
      </c>
      <c r="Z26" s="67">
        <v>1</v>
      </c>
      <c r="AB26" s="90" t="str">
        <f t="shared" si="0"/>
        <v>Туголукова Вероника</v>
      </c>
      <c r="AC26" s="90"/>
      <c r="AD26" s="27">
        <f t="shared" si="1"/>
        <v>0</v>
      </c>
      <c r="AE26" s="28">
        <f t="shared" si="2"/>
        <v>0</v>
      </c>
      <c r="AF26" s="28">
        <f t="shared" si="3"/>
        <v>12</v>
      </c>
      <c r="AG26" s="22"/>
      <c r="AH26" s="28">
        <f t="shared" si="4"/>
        <v>0</v>
      </c>
      <c r="AI26" s="28">
        <f t="shared" si="5"/>
        <v>0</v>
      </c>
      <c r="AJ26" s="28">
        <f t="shared" si="6"/>
        <v>12</v>
      </c>
    </row>
    <row r="27" spans="1:36" ht="16.5" thickBot="1">
      <c r="A27" s="5">
        <v>17</v>
      </c>
      <c r="B27" s="33" t="str">
        <f>Позн.разв.!B27</f>
        <v>Фишер Филипп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7">
        <v>1</v>
      </c>
      <c r="N27" s="67">
        <v>1</v>
      </c>
      <c r="O27" s="67">
        <v>1</v>
      </c>
      <c r="P27" s="67">
        <v>1</v>
      </c>
      <c r="Q27" s="67">
        <v>1</v>
      </c>
      <c r="R27" s="67">
        <v>1</v>
      </c>
      <c r="S27" s="67">
        <v>1</v>
      </c>
      <c r="T27" s="67">
        <v>1</v>
      </c>
      <c r="U27" s="67">
        <v>1</v>
      </c>
      <c r="V27" s="67">
        <v>1</v>
      </c>
      <c r="W27" s="67">
        <v>1</v>
      </c>
      <c r="X27" s="67">
        <v>1</v>
      </c>
      <c r="Y27" s="67">
        <v>1</v>
      </c>
      <c r="Z27" s="67">
        <v>1</v>
      </c>
      <c r="AB27" s="90" t="str">
        <f t="shared" si="0"/>
        <v>Фишер Филипп</v>
      </c>
      <c r="AC27" s="90"/>
      <c r="AD27" s="27">
        <f t="shared" si="1"/>
        <v>0</v>
      </c>
      <c r="AE27" s="28">
        <f t="shared" si="2"/>
        <v>0</v>
      </c>
      <c r="AF27" s="28">
        <f t="shared" si="3"/>
        <v>12</v>
      </c>
      <c r="AG27" s="22"/>
      <c r="AH27" s="28">
        <f t="shared" si="4"/>
        <v>0</v>
      </c>
      <c r="AI27" s="28">
        <f t="shared" si="5"/>
        <v>0</v>
      </c>
      <c r="AJ27" s="28">
        <f t="shared" si="6"/>
        <v>12</v>
      </c>
    </row>
    <row r="28" spans="1:36" ht="16.5" thickBot="1">
      <c r="A28" s="5">
        <v>18</v>
      </c>
      <c r="B28" s="33" t="str">
        <f>Позн.разв.!B28</f>
        <v>Хвастюк Михаил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1</v>
      </c>
      <c r="N28" s="67">
        <v>1</v>
      </c>
      <c r="O28" s="67">
        <v>1</v>
      </c>
      <c r="P28" s="67">
        <v>1</v>
      </c>
      <c r="Q28" s="67">
        <v>1</v>
      </c>
      <c r="R28" s="67">
        <v>1</v>
      </c>
      <c r="S28" s="67">
        <v>1</v>
      </c>
      <c r="T28" s="67">
        <v>1</v>
      </c>
      <c r="U28" s="67">
        <v>1</v>
      </c>
      <c r="V28" s="67">
        <v>1</v>
      </c>
      <c r="W28" s="67">
        <v>1</v>
      </c>
      <c r="X28" s="67">
        <v>1</v>
      </c>
      <c r="Y28" s="67">
        <v>1</v>
      </c>
      <c r="Z28" s="67">
        <v>1</v>
      </c>
      <c r="AB28" s="90" t="str">
        <f t="shared" si="0"/>
        <v>Хвастюк Михаил</v>
      </c>
      <c r="AC28" s="90"/>
      <c r="AD28" s="27">
        <f t="shared" si="1"/>
        <v>0</v>
      </c>
      <c r="AE28" s="28">
        <f t="shared" si="2"/>
        <v>0</v>
      </c>
      <c r="AF28" s="28">
        <f t="shared" si="3"/>
        <v>12</v>
      </c>
      <c r="AG28" s="22"/>
      <c r="AH28" s="28">
        <f t="shared" si="4"/>
        <v>0</v>
      </c>
      <c r="AI28" s="28">
        <f t="shared" si="5"/>
        <v>0</v>
      </c>
      <c r="AJ28" s="28">
        <f t="shared" si="6"/>
        <v>12</v>
      </c>
    </row>
    <row r="29" spans="1:36" ht="16.5" thickBot="1">
      <c r="A29" s="5">
        <v>19</v>
      </c>
      <c r="B29" s="33" t="str">
        <f>Позн.разв.!B29</f>
        <v>Шпортенко Ева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B29" s="90" t="str">
        <f t="shared" si="0"/>
        <v>Шпортенко Ева</v>
      </c>
      <c r="AC29" s="90"/>
      <c r="AD29" s="27">
        <f t="shared" si="1"/>
        <v>0</v>
      </c>
      <c r="AE29" s="28">
        <f t="shared" si="2"/>
        <v>0</v>
      </c>
      <c r="AF29" s="28">
        <f t="shared" si="3"/>
        <v>0</v>
      </c>
      <c r="AG29" s="22"/>
      <c r="AH29" s="28">
        <f t="shared" si="4"/>
        <v>0</v>
      </c>
      <c r="AI29" s="28">
        <f t="shared" si="5"/>
        <v>0</v>
      </c>
      <c r="AJ29" s="28">
        <f t="shared" si="6"/>
        <v>0</v>
      </c>
    </row>
    <row r="30" spans="1:36" ht="16.5" thickBot="1">
      <c r="A30" s="5">
        <v>20</v>
      </c>
      <c r="B30" s="33" t="str">
        <f>Позн.разв.!B30</f>
        <v>Юдин Лука</v>
      </c>
      <c r="C30" s="67">
        <v>1</v>
      </c>
      <c r="D30" s="67">
        <v>1</v>
      </c>
      <c r="E30" s="67">
        <v>1</v>
      </c>
      <c r="F30" s="67">
        <v>1</v>
      </c>
      <c r="G30" s="67">
        <v>1</v>
      </c>
      <c r="H30" s="67">
        <v>1</v>
      </c>
      <c r="I30" s="67">
        <v>1</v>
      </c>
      <c r="J30" s="67">
        <v>1</v>
      </c>
      <c r="K30" s="67">
        <v>1</v>
      </c>
      <c r="L30" s="67">
        <v>1</v>
      </c>
      <c r="M30" s="67">
        <v>1</v>
      </c>
      <c r="N30" s="67">
        <v>1</v>
      </c>
      <c r="O30" s="67">
        <v>1</v>
      </c>
      <c r="P30" s="67">
        <v>1</v>
      </c>
      <c r="Q30" s="67">
        <v>1</v>
      </c>
      <c r="R30" s="67">
        <v>1</v>
      </c>
      <c r="S30" s="67">
        <v>1</v>
      </c>
      <c r="T30" s="67">
        <v>1</v>
      </c>
      <c r="U30" s="67">
        <v>1</v>
      </c>
      <c r="V30" s="67">
        <v>1</v>
      </c>
      <c r="W30" s="67">
        <v>1</v>
      </c>
      <c r="X30" s="67">
        <v>1</v>
      </c>
      <c r="Y30" s="67">
        <v>1</v>
      </c>
      <c r="Z30" s="67">
        <v>1</v>
      </c>
      <c r="AB30" s="90" t="str">
        <f t="shared" si="0"/>
        <v>Юдин Лука</v>
      </c>
      <c r="AC30" s="90"/>
      <c r="AD30" s="27">
        <f t="shared" si="1"/>
        <v>0</v>
      </c>
      <c r="AE30" s="28">
        <f t="shared" si="2"/>
        <v>0</v>
      </c>
      <c r="AF30" s="28">
        <f t="shared" si="3"/>
        <v>12</v>
      </c>
      <c r="AG30" s="22"/>
      <c r="AH30" s="28">
        <f t="shared" si="4"/>
        <v>0</v>
      </c>
      <c r="AI30" s="28">
        <f t="shared" si="5"/>
        <v>0</v>
      </c>
      <c r="AJ30" s="28">
        <f t="shared" si="6"/>
        <v>12</v>
      </c>
    </row>
    <row r="31" spans="1:36" ht="16.5" thickBot="1">
      <c r="A31" s="5">
        <v>21</v>
      </c>
      <c r="B31" s="33" t="str">
        <f>Позн.разв.!B31</f>
        <v>Аргандиваль Платон</v>
      </c>
      <c r="C31" s="67">
        <v>0.5</v>
      </c>
      <c r="D31" s="67">
        <v>1</v>
      </c>
      <c r="E31" s="67">
        <v>0.5</v>
      </c>
      <c r="F31" s="67">
        <v>1</v>
      </c>
      <c r="G31" s="67">
        <v>0.5</v>
      </c>
      <c r="H31" s="67">
        <v>1</v>
      </c>
      <c r="I31" s="67">
        <v>0.5</v>
      </c>
      <c r="J31" s="67">
        <v>1</v>
      </c>
      <c r="K31" s="67">
        <v>0.5</v>
      </c>
      <c r="L31" s="67">
        <v>1</v>
      </c>
      <c r="M31" s="67">
        <v>0.5</v>
      </c>
      <c r="N31" s="67">
        <v>1</v>
      </c>
      <c r="O31" s="67">
        <v>0.5</v>
      </c>
      <c r="P31" s="67">
        <v>1</v>
      </c>
      <c r="Q31" s="67">
        <v>0.5</v>
      </c>
      <c r="R31" s="67">
        <v>1</v>
      </c>
      <c r="S31" s="67">
        <v>0.5</v>
      </c>
      <c r="T31" s="67">
        <v>1</v>
      </c>
      <c r="U31" s="67">
        <v>0.5</v>
      </c>
      <c r="V31" s="67">
        <v>1</v>
      </c>
      <c r="W31" s="67">
        <v>0.5</v>
      </c>
      <c r="X31" s="67">
        <v>1</v>
      </c>
      <c r="Y31" s="67">
        <v>0.5</v>
      </c>
      <c r="Z31" s="67">
        <v>1</v>
      </c>
      <c r="AB31" s="90" t="str">
        <f t="shared" si="0"/>
        <v>Аргандиваль Платон</v>
      </c>
      <c r="AC31" s="90"/>
      <c r="AD31" s="27">
        <f t="shared" si="1"/>
        <v>0</v>
      </c>
      <c r="AE31" s="28">
        <f t="shared" si="2"/>
        <v>12</v>
      </c>
      <c r="AF31" s="28">
        <f t="shared" si="3"/>
        <v>0</v>
      </c>
      <c r="AG31" s="22"/>
      <c r="AH31" s="28">
        <f t="shared" si="4"/>
        <v>0</v>
      </c>
      <c r="AI31" s="28">
        <f t="shared" si="5"/>
        <v>0</v>
      </c>
      <c r="AJ31" s="28">
        <f t="shared" si="6"/>
        <v>12</v>
      </c>
    </row>
    <row r="32" spans="1:36" ht="16.5" thickBot="1">
      <c r="A32" s="5">
        <v>22</v>
      </c>
      <c r="B32" s="33">
        <f>Позн.разв.!B32</f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B32" s="90">
        <f t="shared" si="0"/>
        <v>0</v>
      </c>
      <c r="AC32" s="90"/>
      <c r="AD32" s="27">
        <f t="shared" si="1"/>
        <v>0</v>
      </c>
      <c r="AE32" s="28">
        <f t="shared" si="2"/>
        <v>0</v>
      </c>
      <c r="AF32" s="28">
        <f t="shared" si="3"/>
        <v>0</v>
      </c>
      <c r="AG32" s="22"/>
      <c r="AH32" s="28">
        <f t="shared" si="4"/>
        <v>0</v>
      </c>
      <c r="AI32" s="28">
        <f t="shared" si="5"/>
        <v>0</v>
      </c>
      <c r="AJ32" s="28">
        <f t="shared" si="6"/>
        <v>0</v>
      </c>
    </row>
    <row r="33" spans="1:36" ht="16.5" thickBot="1">
      <c r="A33" s="5">
        <v>23</v>
      </c>
      <c r="B33" s="33">
        <f>Позн.разв.!B33</f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B33" s="90">
        <f t="shared" si="0"/>
        <v>0</v>
      </c>
      <c r="AC33" s="90"/>
      <c r="AD33" s="27">
        <f t="shared" si="1"/>
        <v>0</v>
      </c>
      <c r="AE33" s="28">
        <f t="shared" si="2"/>
        <v>0</v>
      </c>
      <c r="AF33" s="28">
        <f t="shared" si="3"/>
        <v>0</v>
      </c>
      <c r="AG33" s="22"/>
      <c r="AH33" s="28">
        <f t="shared" si="4"/>
        <v>0</v>
      </c>
      <c r="AI33" s="28">
        <f t="shared" si="5"/>
        <v>0</v>
      </c>
      <c r="AJ33" s="28">
        <f t="shared" si="6"/>
        <v>0</v>
      </c>
    </row>
    <row r="34" spans="1:36" ht="16.5" customHeight="1" thickBot="1">
      <c r="A34" s="2">
        <v>24</v>
      </c>
      <c r="B34" s="33">
        <f>Позн.разв.!B34</f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B34" s="90">
        <f t="shared" ref="AB34:AB35" si="7">B34</f>
        <v>0</v>
      </c>
      <c r="AC34" s="90"/>
      <c r="AD34" s="27">
        <f t="shared" ref="AD34:AD35" si="8">COUNTIFS(C$9:Z$9,"СГ",C34:Z34,0)</f>
        <v>0</v>
      </c>
      <c r="AE34" s="28">
        <f t="shared" ref="AE34:AE35" si="9">COUNTIFS(C$9:Z$9,"СГ",C34:Z34,0.5)</f>
        <v>0</v>
      </c>
      <c r="AF34" s="28">
        <f t="shared" ref="AF34:AF35" si="10">COUNTIFS(C$9:Z$9,"СГ",C34:Z34,1)</f>
        <v>0</v>
      </c>
      <c r="AH34" s="28">
        <f t="shared" ref="AH34:AH35" si="11">COUNTIFS(C$9:Z$9,"КГ",C34:Z34,0)</f>
        <v>0</v>
      </c>
      <c r="AI34" s="28">
        <f t="shared" ref="AI34:AI35" si="12">COUNTIFS(C$9:Z$9,"КГ",C34:Z34,0.5)</f>
        <v>0</v>
      </c>
      <c r="AJ34" s="28">
        <f t="shared" ref="AJ34:AJ35" si="13">COUNTIFS(C$9:Z$9,"КГ",C34:Z34,1)</f>
        <v>0</v>
      </c>
    </row>
    <row r="35" spans="1:36" ht="16.5" customHeight="1" thickBot="1">
      <c r="A35" s="2">
        <v>25</v>
      </c>
      <c r="B35" s="33">
        <f>Позн.разв.!B35</f>
        <v>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B35" s="90">
        <f t="shared" si="7"/>
        <v>0</v>
      </c>
      <c r="AC35" s="90"/>
      <c r="AD35" s="27">
        <f t="shared" si="8"/>
        <v>0</v>
      </c>
      <c r="AE35" s="28">
        <f t="shared" si="9"/>
        <v>0</v>
      </c>
      <c r="AF35" s="28">
        <f t="shared" si="10"/>
        <v>0</v>
      </c>
      <c r="AH35" s="28">
        <f t="shared" si="11"/>
        <v>0</v>
      </c>
      <c r="AI35" s="28">
        <f t="shared" si="12"/>
        <v>0</v>
      </c>
      <c r="AJ35" s="28">
        <f t="shared" si="13"/>
        <v>0</v>
      </c>
    </row>
    <row r="36" spans="1:36" ht="15.75">
      <c r="AB36" s="92" t="s">
        <v>99</v>
      </c>
      <c r="AC36" s="92"/>
      <c r="AD36" s="58">
        <f>SUM(AD11:AD35)</f>
        <v>0</v>
      </c>
      <c r="AE36" s="58">
        <f t="shared" ref="AE36" si="14">SUM(AE11:AE35)</f>
        <v>52</v>
      </c>
      <c r="AF36" s="58">
        <f>SUM(AF11:AF35)</f>
        <v>164</v>
      </c>
      <c r="AG36" s="63"/>
      <c r="AH36" s="58">
        <f>SUM(AH11:AH35)</f>
        <v>0</v>
      </c>
      <c r="AI36" s="58">
        <f>SUM(AI11:AI35)</f>
        <v>10</v>
      </c>
      <c r="AJ36" s="58">
        <f t="shared" ref="AJ36" si="15">SUM(AJ11:AJ35)</f>
        <v>206</v>
      </c>
    </row>
    <row r="37" spans="1:36" ht="15.75">
      <c r="A37" s="93"/>
      <c r="B37" s="17" t="s">
        <v>84</v>
      </c>
      <c r="C37" s="17" t="s">
        <v>18</v>
      </c>
      <c r="D37" s="17" t="s">
        <v>19</v>
      </c>
      <c r="E37" s="17" t="s">
        <v>18</v>
      </c>
      <c r="F37" s="17" t="s">
        <v>19</v>
      </c>
      <c r="G37" s="17" t="s">
        <v>18</v>
      </c>
      <c r="H37" s="17" t="s">
        <v>19</v>
      </c>
      <c r="I37" s="17" t="s">
        <v>18</v>
      </c>
      <c r="J37" s="17" t="s">
        <v>19</v>
      </c>
      <c r="K37" s="17" t="s">
        <v>18</v>
      </c>
      <c r="L37" s="17" t="s">
        <v>19</v>
      </c>
      <c r="M37" s="17" t="s">
        <v>18</v>
      </c>
      <c r="N37" s="17" t="s">
        <v>19</v>
      </c>
      <c r="O37" s="17" t="s">
        <v>18</v>
      </c>
      <c r="P37" s="17" t="s">
        <v>19</v>
      </c>
      <c r="Q37" s="17" t="s">
        <v>18</v>
      </c>
      <c r="R37" s="17" t="s">
        <v>19</v>
      </c>
      <c r="S37" s="17" t="s">
        <v>18</v>
      </c>
      <c r="T37" s="17" t="s">
        <v>19</v>
      </c>
      <c r="U37" s="17" t="s">
        <v>18</v>
      </c>
      <c r="V37" s="17" t="s">
        <v>19</v>
      </c>
      <c r="W37" s="17" t="s">
        <v>18</v>
      </c>
      <c r="X37" s="17" t="s">
        <v>19</v>
      </c>
      <c r="Y37" s="17" t="s">
        <v>18</v>
      </c>
      <c r="Z37" s="17" t="s">
        <v>19</v>
      </c>
      <c r="AA37" s="29"/>
      <c r="AB37" s="89"/>
      <c r="AC37" s="89"/>
      <c r="AD37" s="29"/>
      <c r="AE37" s="29"/>
      <c r="AF37" s="29"/>
      <c r="AG37" s="30"/>
      <c r="AH37" s="29"/>
      <c r="AI37" s="29"/>
      <c r="AJ37" s="29"/>
    </row>
    <row r="38" spans="1:36" ht="15.75">
      <c r="A38" s="93"/>
      <c r="B38" s="20">
        <v>0</v>
      </c>
      <c r="C38" s="21">
        <f>COUNTIF(C11:C35,0)</f>
        <v>0</v>
      </c>
      <c r="D38" s="21">
        <f t="shared" ref="D38:Z38" si="16">COUNTIF(D11:D35,0)</f>
        <v>0</v>
      </c>
      <c r="E38" s="21">
        <f t="shared" si="16"/>
        <v>0</v>
      </c>
      <c r="F38" s="21">
        <f t="shared" si="16"/>
        <v>0</v>
      </c>
      <c r="G38" s="21">
        <f t="shared" si="16"/>
        <v>0</v>
      </c>
      <c r="H38" s="21">
        <f t="shared" si="16"/>
        <v>0</v>
      </c>
      <c r="I38" s="21">
        <f t="shared" si="16"/>
        <v>0</v>
      </c>
      <c r="J38" s="21">
        <f t="shared" si="16"/>
        <v>0</v>
      </c>
      <c r="K38" s="21">
        <f t="shared" si="16"/>
        <v>0</v>
      </c>
      <c r="L38" s="21">
        <f t="shared" si="16"/>
        <v>0</v>
      </c>
      <c r="M38" s="21">
        <f t="shared" si="16"/>
        <v>0</v>
      </c>
      <c r="N38" s="21">
        <f t="shared" si="16"/>
        <v>0</v>
      </c>
      <c r="O38" s="21">
        <f t="shared" si="16"/>
        <v>0</v>
      </c>
      <c r="P38" s="21">
        <f t="shared" si="16"/>
        <v>0</v>
      </c>
      <c r="Q38" s="21">
        <f t="shared" si="16"/>
        <v>0</v>
      </c>
      <c r="R38" s="21">
        <f t="shared" si="16"/>
        <v>0</v>
      </c>
      <c r="S38" s="21">
        <f t="shared" si="16"/>
        <v>0</v>
      </c>
      <c r="T38" s="21">
        <f t="shared" si="16"/>
        <v>0</v>
      </c>
      <c r="U38" s="21">
        <f t="shared" si="16"/>
        <v>0</v>
      </c>
      <c r="V38" s="21">
        <f t="shared" si="16"/>
        <v>0</v>
      </c>
      <c r="W38" s="21">
        <f t="shared" si="16"/>
        <v>0</v>
      </c>
      <c r="X38" s="21">
        <f t="shared" si="16"/>
        <v>0</v>
      </c>
      <c r="Y38" s="21">
        <f t="shared" si="16"/>
        <v>0</v>
      </c>
      <c r="Z38" s="21">
        <f t="shared" si="16"/>
        <v>0</v>
      </c>
      <c r="AA38" s="29"/>
      <c r="AB38" s="89"/>
      <c r="AC38" s="89"/>
      <c r="AD38" s="29"/>
      <c r="AE38" s="29"/>
      <c r="AF38" s="29"/>
      <c r="AG38" s="31"/>
      <c r="AH38" s="29"/>
      <c r="AI38" s="29"/>
      <c r="AJ38" s="29"/>
    </row>
    <row r="39" spans="1:36" ht="15.75">
      <c r="A39" s="93"/>
      <c r="B39" s="20">
        <v>0.5</v>
      </c>
      <c r="C39" s="21">
        <f>COUNTIF(C11:C35,0.5)</f>
        <v>5</v>
      </c>
      <c r="D39" s="21">
        <f t="shared" ref="D39:Z39" si="17">COUNTIF(D11:D35,0.5)</f>
        <v>0</v>
      </c>
      <c r="E39" s="21">
        <f t="shared" si="17"/>
        <v>6</v>
      </c>
      <c r="F39" s="21">
        <f t="shared" si="17"/>
        <v>2</v>
      </c>
      <c r="G39" s="21">
        <f t="shared" si="17"/>
        <v>1</v>
      </c>
      <c r="H39" s="21">
        <f t="shared" si="17"/>
        <v>0</v>
      </c>
      <c r="I39" s="21">
        <f t="shared" si="17"/>
        <v>4</v>
      </c>
      <c r="J39" s="21">
        <f t="shared" si="17"/>
        <v>1</v>
      </c>
      <c r="K39" s="21">
        <f t="shared" si="17"/>
        <v>5</v>
      </c>
      <c r="L39" s="21">
        <f t="shared" si="17"/>
        <v>0</v>
      </c>
      <c r="M39" s="21">
        <f t="shared" si="17"/>
        <v>6</v>
      </c>
      <c r="N39" s="21">
        <f t="shared" si="17"/>
        <v>1</v>
      </c>
      <c r="O39" s="21">
        <f t="shared" si="17"/>
        <v>4</v>
      </c>
      <c r="P39" s="21">
        <f t="shared" si="17"/>
        <v>1</v>
      </c>
      <c r="Q39" s="21">
        <f t="shared" si="17"/>
        <v>6</v>
      </c>
      <c r="R39" s="21">
        <f t="shared" si="17"/>
        <v>1</v>
      </c>
      <c r="S39" s="21">
        <f t="shared" si="17"/>
        <v>5</v>
      </c>
      <c r="T39" s="21">
        <f t="shared" si="17"/>
        <v>1</v>
      </c>
      <c r="U39" s="21">
        <f t="shared" si="17"/>
        <v>5</v>
      </c>
      <c r="V39" s="21">
        <f t="shared" si="17"/>
        <v>1</v>
      </c>
      <c r="W39" s="21">
        <f t="shared" si="17"/>
        <v>4</v>
      </c>
      <c r="X39" s="21">
        <f t="shared" si="17"/>
        <v>2</v>
      </c>
      <c r="Y39" s="21">
        <f t="shared" si="17"/>
        <v>1</v>
      </c>
      <c r="Z39" s="21">
        <f t="shared" si="17"/>
        <v>0</v>
      </c>
      <c r="AA39" s="29"/>
      <c r="AB39" s="89"/>
      <c r="AC39" s="89"/>
      <c r="AD39" s="29"/>
      <c r="AE39" s="29"/>
      <c r="AF39" s="29"/>
      <c r="AG39" s="31"/>
      <c r="AH39" s="29"/>
      <c r="AI39" s="29"/>
      <c r="AJ39" s="29"/>
    </row>
    <row r="40" spans="1:36" ht="15.75">
      <c r="A40" s="93"/>
      <c r="B40" s="20">
        <v>1</v>
      </c>
      <c r="C40" s="21">
        <f>COUNTIF(C11:C35,1)</f>
        <v>13</v>
      </c>
      <c r="D40" s="21">
        <f t="shared" ref="D40:Z40" si="18">COUNTIF(D11:D35,1)</f>
        <v>18</v>
      </c>
      <c r="E40" s="21">
        <f t="shared" si="18"/>
        <v>12</v>
      </c>
      <c r="F40" s="21">
        <f t="shared" si="18"/>
        <v>16</v>
      </c>
      <c r="G40" s="21">
        <f t="shared" si="18"/>
        <v>17</v>
      </c>
      <c r="H40" s="21">
        <f t="shared" si="18"/>
        <v>18</v>
      </c>
      <c r="I40" s="21">
        <f t="shared" si="18"/>
        <v>14</v>
      </c>
      <c r="J40" s="21">
        <f t="shared" si="18"/>
        <v>17</v>
      </c>
      <c r="K40" s="21">
        <f t="shared" si="18"/>
        <v>13</v>
      </c>
      <c r="L40" s="21">
        <f t="shared" si="18"/>
        <v>18</v>
      </c>
      <c r="M40" s="21">
        <f t="shared" si="18"/>
        <v>12</v>
      </c>
      <c r="N40" s="21">
        <f t="shared" si="18"/>
        <v>17</v>
      </c>
      <c r="O40" s="21">
        <f t="shared" si="18"/>
        <v>14</v>
      </c>
      <c r="P40" s="21">
        <f t="shared" si="18"/>
        <v>17</v>
      </c>
      <c r="Q40" s="21">
        <f t="shared" si="18"/>
        <v>12</v>
      </c>
      <c r="R40" s="21">
        <f t="shared" si="18"/>
        <v>17</v>
      </c>
      <c r="S40" s="21">
        <f t="shared" si="18"/>
        <v>13</v>
      </c>
      <c r="T40" s="21">
        <f t="shared" si="18"/>
        <v>17</v>
      </c>
      <c r="U40" s="21">
        <f t="shared" si="18"/>
        <v>13</v>
      </c>
      <c r="V40" s="21">
        <f t="shared" si="18"/>
        <v>17</v>
      </c>
      <c r="W40" s="21">
        <f t="shared" si="18"/>
        <v>14</v>
      </c>
      <c r="X40" s="21">
        <f t="shared" si="18"/>
        <v>16</v>
      </c>
      <c r="Y40" s="21">
        <f t="shared" si="18"/>
        <v>17</v>
      </c>
      <c r="Z40" s="21">
        <f t="shared" si="18"/>
        <v>18</v>
      </c>
      <c r="AA40" s="19"/>
    </row>
    <row r="41" spans="1:36" ht="15.75">
      <c r="A41" s="82"/>
      <c r="B41" s="81" t="s">
        <v>100</v>
      </c>
      <c r="C41" s="80">
        <f>C38+C39+C40</f>
        <v>18</v>
      </c>
      <c r="D41" s="80">
        <f>D38+D39+D40</f>
        <v>18</v>
      </c>
      <c r="E41" s="80">
        <f t="shared" ref="E41:R41" si="19">E38+E39+E40</f>
        <v>18</v>
      </c>
      <c r="F41" s="80">
        <f t="shared" si="19"/>
        <v>18</v>
      </c>
      <c r="G41" s="80">
        <f t="shared" si="19"/>
        <v>18</v>
      </c>
      <c r="H41" s="80">
        <f t="shared" si="19"/>
        <v>18</v>
      </c>
      <c r="I41" s="80">
        <f t="shared" si="19"/>
        <v>18</v>
      </c>
      <c r="J41" s="80">
        <f t="shared" si="19"/>
        <v>18</v>
      </c>
      <c r="K41" s="80">
        <f t="shared" si="19"/>
        <v>18</v>
      </c>
      <c r="L41" s="80">
        <f t="shared" si="19"/>
        <v>18</v>
      </c>
      <c r="M41" s="80">
        <f t="shared" si="19"/>
        <v>18</v>
      </c>
      <c r="N41" s="80">
        <f t="shared" si="19"/>
        <v>18</v>
      </c>
      <c r="O41" s="80">
        <f t="shared" si="19"/>
        <v>18</v>
      </c>
      <c r="P41" s="80">
        <f t="shared" si="19"/>
        <v>18</v>
      </c>
      <c r="Q41" s="80">
        <f t="shared" si="19"/>
        <v>18</v>
      </c>
      <c r="R41" s="80">
        <f t="shared" si="19"/>
        <v>18</v>
      </c>
      <c r="S41" s="80">
        <f t="shared" ref="S41" si="20">S38+S39+S40</f>
        <v>18</v>
      </c>
      <c r="T41" s="80">
        <f t="shared" ref="T41" si="21">T38+T39+T40</f>
        <v>18</v>
      </c>
      <c r="U41" s="80">
        <f t="shared" ref="U41" si="22">U38+U39+U40</f>
        <v>18</v>
      </c>
      <c r="V41" s="80">
        <f t="shared" ref="V41" si="23">V38+V39+V40</f>
        <v>18</v>
      </c>
      <c r="W41" s="80">
        <f t="shared" ref="W41" si="24">W38+W39+W40</f>
        <v>18</v>
      </c>
      <c r="X41" s="80">
        <f t="shared" ref="X41" si="25">X38+X39+X40</f>
        <v>18</v>
      </c>
      <c r="Y41" s="80">
        <f t="shared" ref="Y41" si="26">Y38+Y39+Y40</f>
        <v>18</v>
      </c>
      <c r="Z41" s="80">
        <f t="shared" ref="Z41" si="27">Z38+Z39+Z40</f>
        <v>18</v>
      </c>
      <c r="AA41" s="19"/>
    </row>
    <row r="43" spans="1:36" s="59" customFormat="1" ht="15.75">
      <c r="A43" s="86" t="s">
        <v>98</v>
      </c>
      <c r="B43" s="58" t="s">
        <v>84</v>
      </c>
      <c r="C43" s="58" t="s">
        <v>18</v>
      </c>
      <c r="D43" s="58" t="s">
        <v>19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6" s="59" customFormat="1" ht="15.75" customHeight="1">
      <c r="A44" s="87"/>
      <c r="B44" s="61">
        <v>0</v>
      </c>
      <c r="C44" s="62">
        <f>C38+E38+G38+I38+K38+M38+O38+Q38+S38+U38+W38+Y38</f>
        <v>0</v>
      </c>
      <c r="D44" s="62">
        <f>D38+F38+H38+J38+L38+N38+P38+R38+T38+V38+X38+Z38</f>
        <v>0</v>
      </c>
    </row>
    <row r="45" spans="1:36" s="59" customFormat="1" ht="15.75">
      <c r="A45" s="87"/>
      <c r="B45" s="61">
        <v>0.5</v>
      </c>
      <c r="C45" s="62">
        <f>C39+E39+G39+I39+K39+M39+O39+Q39+S39+U39+W39+Y39</f>
        <v>52</v>
      </c>
      <c r="D45" s="62">
        <f t="shared" ref="D45" si="28">D39+F39+H39+J39+L39+N39+P39+R39+T39+V39+X39+Z39</f>
        <v>10</v>
      </c>
    </row>
    <row r="46" spans="1:36" s="59" customFormat="1" ht="15.75">
      <c r="A46" s="88"/>
      <c r="B46" s="61">
        <v>1</v>
      </c>
      <c r="C46" s="62">
        <f t="shared" ref="C46:D46" si="29">C40+E40+G40+I40+K40+M40+O40+Q40+S40+U40+W40+Y40</f>
        <v>164</v>
      </c>
      <c r="D46" s="62">
        <f t="shared" si="29"/>
        <v>206</v>
      </c>
    </row>
  </sheetData>
  <sheetProtection sheet="1" objects="1" scenarios="1" selectLockedCells="1"/>
  <mergeCells count="55">
    <mergeCell ref="AB33:AC33"/>
    <mergeCell ref="AB36:AC36"/>
    <mergeCell ref="AB37:AC37"/>
    <mergeCell ref="AB38:AC38"/>
    <mergeCell ref="AB39:AC39"/>
    <mergeCell ref="AB34:AC34"/>
    <mergeCell ref="AB35:AC35"/>
    <mergeCell ref="AB28:AC28"/>
    <mergeCell ref="AB29:AC29"/>
    <mergeCell ref="AB30:AC30"/>
    <mergeCell ref="AB31:AC31"/>
    <mergeCell ref="AB32:AC32"/>
    <mergeCell ref="AB23:AC23"/>
    <mergeCell ref="AB24:AC24"/>
    <mergeCell ref="AB25:AC25"/>
    <mergeCell ref="AB26:AC26"/>
    <mergeCell ref="AB27:AC27"/>
    <mergeCell ref="AB18:AC18"/>
    <mergeCell ref="AB19:AC19"/>
    <mergeCell ref="AB20:AC20"/>
    <mergeCell ref="AB21:AC21"/>
    <mergeCell ref="AB22:AC22"/>
    <mergeCell ref="AB13:AC13"/>
    <mergeCell ref="AB14:AC14"/>
    <mergeCell ref="AB15:AC15"/>
    <mergeCell ref="AB16:AC16"/>
    <mergeCell ref="AB17:AC17"/>
    <mergeCell ref="AB8:AC10"/>
    <mergeCell ref="AD8:AF9"/>
    <mergeCell ref="AH8:AJ9"/>
    <mergeCell ref="AB11:AC11"/>
    <mergeCell ref="AB12:AC12"/>
    <mergeCell ref="A1:Z1"/>
    <mergeCell ref="A2:Z2"/>
    <mergeCell ref="A3:Z3"/>
    <mergeCell ref="A37:A40"/>
    <mergeCell ref="A4:A9"/>
    <mergeCell ref="O7:P8"/>
    <mergeCell ref="Q7:R8"/>
    <mergeCell ref="S7:T8"/>
    <mergeCell ref="B4:B9"/>
    <mergeCell ref="C5:P6"/>
    <mergeCell ref="Q5:T6"/>
    <mergeCell ref="C7:D8"/>
    <mergeCell ref="E7:F8"/>
    <mergeCell ref="G7:H8"/>
    <mergeCell ref="I7:J8"/>
    <mergeCell ref="K7:L8"/>
    <mergeCell ref="A43:A46"/>
    <mergeCell ref="C4:Z4"/>
    <mergeCell ref="M7:N8"/>
    <mergeCell ref="U5:Z6"/>
    <mergeCell ref="U7:V8"/>
    <mergeCell ref="W7:X8"/>
    <mergeCell ref="Y7:Z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opLeftCell="A7" zoomScale="90" zoomScaleNormal="90" workbookViewId="0">
      <selection activeCell="J11" sqref="J11:J31"/>
    </sheetView>
  </sheetViews>
  <sheetFormatPr defaultRowHeight="15"/>
  <cols>
    <col min="2" max="2" width="26.28515625" customWidth="1"/>
    <col min="3" max="3" width="13.140625" customWidth="1"/>
    <col min="4" max="4" width="12.42578125" customWidth="1"/>
    <col min="5" max="5" width="13.5703125" customWidth="1"/>
    <col min="6" max="6" width="12.7109375" customWidth="1"/>
    <col min="7" max="8" width="12.140625" customWidth="1"/>
    <col min="10" max="10" width="7.85546875" customWidth="1"/>
    <col min="12" max="12" width="11.28515625" customWidth="1"/>
    <col min="25" max="25" width="15.85546875" customWidth="1"/>
    <col min="26" max="28" width="9.140625" style="19"/>
    <col min="30" max="32" width="9.140625" style="19"/>
  </cols>
  <sheetData>
    <row r="1" spans="1:32" ht="1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2" ht="15" customHeight="1">
      <c r="A2" s="106" t="s">
        <v>123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32" ht="15" customHeight="1">
      <c r="A3" s="106" t="s">
        <v>122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32" ht="15.75" customHeight="1" thickBot="1">
      <c r="A4" s="106" t="s">
        <v>64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32" ht="15" customHeight="1" thickBot="1">
      <c r="A5" s="159" t="s">
        <v>20</v>
      </c>
      <c r="B5" s="173" t="s">
        <v>32</v>
      </c>
      <c r="C5" s="107" t="s">
        <v>3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08"/>
    </row>
    <row r="6" spans="1:32" ht="15" customHeight="1" thickBot="1">
      <c r="A6" s="160"/>
      <c r="B6" s="160"/>
      <c r="C6" s="135" t="s">
        <v>35</v>
      </c>
      <c r="D6" s="151"/>
      <c r="E6" s="151"/>
      <c r="F6" s="151"/>
      <c r="G6" s="151"/>
      <c r="H6" s="151"/>
      <c r="I6" s="118" t="s">
        <v>36</v>
      </c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19"/>
      <c r="X6" s="16"/>
    </row>
    <row r="7" spans="1:32" ht="114.6" customHeight="1">
      <c r="A7" s="160"/>
      <c r="B7" s="160"/>
      <c r="C7" s="133" t="s">
        <v>65</v>
      </c>
      <c r="D7" s="134"/>
      <c r="E7" s="133" t="s">
        <v>37</v>
      </c>
      <c r="F7" s="134"/>
      <c r="G7" s="133" t="s">
        <v>46</v>
      </c>
      <c r="H7" s="134"/>
      <c r="I7" s="162" t="s">
        <v>47</v>
      </c>
      <c r="J7" s="163"/>
      <c r="K7" s="162" t="s">
        <v>48</v>
      </c>
      <c r="L7" s="163"/>
      <c r="M7" s="162" t="s">
        <v>49</v>
      </c>
      <c r="N7" s="163"/>
      <c r="O7" s="162" t="s">
        <v>66</v>
      </c>
      <c r="P7" s="163"/>
      <c r="Q7" s="162" t="s">
        <v>50</v>
      </c>
      <c r="R7" s="144"/>
      <c r="S7" s="172" t="s">
        <v>53</v>
      </c>
      <c r="T7" s="171"/>
      <c r="U7" s="172" t="s">
        <v>54</v>
      </c>
      <c r="V7" s="171"/>
      <c r="X7" s="100" t="s">
        <v>85</v>
      </c>
      <c r="Y7" s="166"/>
      <c r="Z7" s="100" t="s">
        <v>86</v>
      </c>
      <c r="AA7" s="175"/>
      <c r="AB7" s="166"/>
      <c r="AD7" s="100" t="s">
        <v>87</v>
      </c>
      <c r="AE7" s="175"/>
      <c r="AF7" s="166"/>
    </row>
    <row r="8" spans="1:32" ht="74.25" customHeight="1">
      <c r="A8" s="160"/>
      <c r="B8" s="160"/>
      <c r="C8" s="164"/>
      <c r="D8" s="165"/>
      <c r="E8" s="164"/>
      <c r="F8" s="165"/>
      <c r="G8" s="164"/>
      <c r="H8" s="165"/>
      <c r="I8" s="164"/>
      <c r="J8" s="165"/>
      <c r="K8" s="164"/>
      <c r="L8" s="165"/>
      <c r="M8" s="164"/>
      <c r="N8" s="165"/>
      <c r="O8" s="164"/>
      <c r="P8" s="165"/>
      <c r="Q8" s="164"/>
      <c r="R8" s="171"/>
      <c r="S8" s="172"/>
      <c r="T8" s="171"/>
      <c r="U8" s="172"/>
      <c r="V8" s="171"/>
      <c r="X8" s="167"/>
      <c r="Y8" s="168"/>
      <c r="Z8" s="167"/>
      <c r="AA8" s="176"/>
      <c r="AB8" s="168"/>
      <c r="AC8" s="22"/>
      <c r="AD8" s="167"/>
      <c r="AE8" s="176"/>
      <c r="AF8" s="168"/>
    </row>
    <row r="9" spans="1:32" ht="16.5" thickBot="1">
      <c r="A9" s="161"/>
      <c r="B9" s="156"/>
      <c r="C9" s="34" t="s">
        <v>18</v>
      </c>
      <c r="D9" s="34" t="s">
        <v>19</v>
      </c>
      <c r="E9" s="34" t="s">
        <v>18</v>
      </c>
      <c r="F9" s="34" t="s">
        <v>19</v>
      </c>
      <c r="G9" s="34" t="s">
        <v>18</v>
      </c>
      <c r="H9" s="34" t="s">
        <v>19</v>
      </c>
      <c r="I9" s="34" t="s">
        <v>18</v>
      </c>
      <c r="J9" s="34" t="s">
        <v>19</v>
      </c>
      <c r="K9" s="34" t="s">
        <v>18</v>
      </c>
      <c r="L9" s="34" t="s">
        <v>19</v>
      </c>
      <c r="M9" s="34" t="s">
        <v>18</v>
      </c>
      <c r="N9" s="34" t="s">
        <v>19</v>
      </c>
      <c r="O9" s="34" t="s">
        <v>18</v>
      </c>
      <c r="P9" s="34" t="s">
        <v>19</v>
      </c>
      <c r="Q9" s="34" t="s">
        <v>18</v>
      </c>
      <c r="R9" s="34" t="s">
        <v>19</v>
      </c>
      <c r="S9" s="34" t="s">
        <v>18</v>
      </c>
      <c r="T9" s="34" t="s">
        <v>19</v>
      </c>
      <c r="U9" s="34" t="s">
        <v>18</v>
      </c>
      <c r="V9" s="34" t="s">
        <v>19</v>
      </c>
      <c r="X9" s="167"/>
      <c r="Y9" s="168"/>
      <c r="Z9" s="169"/>
      <c r="AA9" s="177"/>
      <c r="AB9" s="170"/>
      <c r="AC9" s="22"/>
      <c r="AD9" s="169"/>
      <c r="AE9" s="177"/>
      <c r="AF9" s="170"/>
    </row>
    <row r="10" spans="1:32" ht="16.5" thickBot="1">
      <c r="A10" s="3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4">
        <v>21</v>
      </c>
      <c r="V10" s="4">
        <v>22</v>
      </c>
      <c r="X10" s="169"/>
      <c r="Y10" s="170"/>
      <c r="Z10" s="23">
        <v>0</v>
      </c>
      <c r="AA10" s="24">
        <v>0.5</v>
      </c>
      <c r="AB10" s="25">
        <v>1</v>
      </c>
      <c r="AC10" s="22"/>
      <c r="AD10" s="26">
        <v>0</v>
      </c>
      <c r="AE10" s="24">
        <v>0.5</v>
      </c>
      <c r="AF10" s="25">
        <v>1</v>
      </c>
    </row>
    <row r="11" spans="1:32" ht="16.5" thickBot="1">
      <c r="A11" s="5">
        <v>1</v>
      </c>
      <c r="B11" s="33" t="str">
        <f>Позн.разв.!B11</f>
        <v>Ананьин Михаил</v>
      </c>
      <c r="C11" s="67">
        <v>0.5</v>
      </c>
      <c r="D11" s="67">
        <v>1</v>
      </c>
      <c r="E11" s="67">
        <v>0.5</v>
      </c>
      <c r="F11" s="67">
        <v>0.5</v>
      </c>
      <c r="G11" s="67">
        <v>1</v>
      </c>
      <c r="H11" s="67">
        <v>1</v>
      </c>
      <c r="I11" s="67">
        <v>0.5</v>
      </c>
      <c r="J11" s="67">
        <v>0.5</v>
      </c>
      <c r="K11" s="67">
        <v>0.5</v>
      </c>
      <c r="L11" s="67">
        <v>1</v>
      </c>
      <c r="M11" s="67">
        <v>0.5</v>
      </c>
      <c r="N11" s="67">
        <v>0.5</v>
      </c>
      <c r="O11" s="67">
        <v>0.5</v>
      </c>
      <c r="P11" s="67">
        <v>1</v>
      </c>
      <c r="Q11" s="67">
        <v>0.5</v>
      </c>
      <c r="R11" s="67">
        <v>1</v>
      </c>
      <c r="S11" s="67">
        <v>0.5</v>
      </c>
      <c r="T11" s="67">
        <v>0.5</v>
      </c>
      <c r="U11" s="67">
        <v>0.5</v>
      </c>
      <c r="V11" s="67">
        <v>1</v>
      </c>
      <c r="X11" s="90" t="str">
        <f>Позн.разв.!B11</f>
        <v>Ананьин Михаил</v>
      </c>
      <c r="Y11" s="90"/>
      <c r="Z11" s="27">
        <f>COUNTIFS(C$9:V$9,"СГ",C11:V11,0)</f>
        <v>0</v>
      </c>
      <c r="AA11" s="28">
        <f>COUNTIFS(C$9:V$9,"СГ",C11:V11,0.5)</f>
        <v>9</v>
      </c>
      <c r="AB11" s="28">
        <f>COUNTIFS(C$9:V$9,"СГ",C11:V11,1)</f>
        <v>1</v>
      </c>
      <c r="AC11" s="22"/>
      <c r="AD11" s="28">
        <f>COUNTIFS(C$9:V$9,"КГ",C11:V11,0)</f>
        <v>0</v>
      </c>
      <c r="AE11" s="28">
        <f>COUNTIFS(C$9:V$9,"КГ",C11:V11,0.5)</f>
        <v>4</v>
      </c>
      <c r="AF11" s="28">
        <f>COUNTIFS(C$9:V$9,"КГ",C11:V11,1)</f>
        <v>6</v>
      </c>
    </row>
    <row r="12" spans="1:32" ht="16.5" thickBot="1">
      <c r="A12" s="5">
        <v>2</v>
      </c>
      <c r="B12" s="33" t="str">
        <f>Позн.разв.!B12</f>
        <v>Арсентьева Мария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>
        <v>1</v>
      </c>
      <c r="M12" s="67">
        <v>1</v>
      </c>
      <c r="N12" s="67">
        <v>1</v>
      </c>
      <c r="O12" s="67">
        <v>0.5</v>
      </c>
      <c r="P12" s="67">
        <v>1</v>
      </c>
      <c r="Q12" s="67">
        <v>0.5</v>
      </c>
      <c r="R12" s="67">
        <v>1</v>
      </c>
      <c r="S12" s="67">
        <v>1</v>
      </c>
      <c r="T12" s="67">
        <v>1</v>
      </c>
      <c r="U12" s="67">
        <v>1</v>
      </c>
      <c r="V12" s="67">
        <v>1</v>
      </c>
      <c r="X12" s="90" t="str">
        <f>Позн.разв.!B12</f>
        <v>Арсентьева Мария</v>
      </c>
      <c r="Y12" s="90"/>
      <c r="Z12" s="27">
        <f>COUNTIFS(C$9:V$9,"СГ",C12:V12,0)</f>
        <v>0</v>
      </c>
      <c r="AA12" s="28">
        <f t="shared" ref="AA12:AA33" si="0">COUNTIFS(C$9:V$9,"СГ",C12:V12,0.5)</f>
        <v>2</v>
      </c>
      <c r="AB12" s="28">
        <f t="shared" ref="AB12:AB33" si="1">COUNTIFS(C$9:V$9,"СГ",C12:V12,1)</f>
        <v>8</v>
      </c>
      <c r="AC12" s="22"/>
      <c r="AD12" s="28">
        <f t="shared" ref="AD12:AD33" si="2">COUNTIFS(C$9:V$9,"КГ",C12:V12,0)</f>
        <v>0</v>
      </c>
      <c r="AE12" s="28">
        <f t="shared" ref="AE12:AE33" si="3">COUNTIFS(C$9:V$9,"КГ",C12:V12,0.5)</f>
        <v>0</v>
      </c>
      <c r="AF12" s="28">
        <f t="shared" ref="AF12:AF33" si="4">COUNTIFS(C$9:V$9,"КГ",C12:V12,1)</f>
        <v>10</v>
      </c>
    </row>
    <row r="13" spans="1:32" ht="16.5" thickBot="1">
      <c r="A13" s="5">
        <v>3</v>
      </c>
      <c r="B13" s="33" t="str">
        <f>Позн.разв.!B13</f>
        <v>Борисенкова Лада</v>
      </c>
      <c r="C13" s="67">
        <v>0.5</v>
      </c>
      <c r="D13" s="67">
        <v>1</v>
      </c>
      <c r="E13" s="67">
        <v>0.5</v>
      </c>
      <c r="F13" s="67">
        <v>1</v>
      </c>
      <c r="G13" s="67">
        <v>0.5</v>
      </c>
      <c r="H13" s="67">
        <v>1</v>
      </c>
      <c r="I13" s="67">
        <v>0.5</v>
      </c>
      <c r="J13" s="67">
        <v>1</v>
      </c>
      <c r="K13" s="67">
        <v>0.5</v>
      </c>
      <c r="L13" s="67">
        <v>1</v>
      </c>
      <c r="M13" s="67">
        <v>0.5</v>
      </c>
      <c r="N13" s="67">
        <v>1</v>
      </c>
      <c r="O13" s="67">
        <v>0.5</v>
      </c>
      <c r="P13" s="67">
        <v>1</v>
      </c>
      <c r="Q13" s="67">
        <v>0.5</v>
      </c>
      <c r="R13" s="67">
        <v>1</v>
      </c>
      <c r="S13" s="67">
        <v>0.5</v>
      </c>
      <c r="T13" s="67">
        <v>1</v>
      </c>
      <c r="U13" s="67">
        <v>0.5</v>
      </c>
      <c r="V13" s="67">
        <v>1</v>
      </c>
      <c r="X13" s="90" t="str">
        <f>Позн.разв.!B13</f>
        <v>Борисенкова Лада</v>
      </c>
      <c r="Y13" s="90"/>
      <c r="Z13" s="27">
        <f t="shared" ref="Z13:Z33" si="5">COUNTIFS(C$9:V$9,"СГ",C13:V13,0)</f>
        <v>0</v>
      </c>
      <c r="AA13" s="28">
        <f t="shared" si="0"/>
        <v>10</v>
      </c>
      <c r="AB13" s="28">
        <f t="shared" si="1"/>
        <v>0</v>
      </c>
      <c r="AC13" s="22"/>
      <c r="AD13" s="28">
        <f t="shared" si="2"/>
        <v>0</v>
      </c>
      <c r="AE13" s="28">
        <f t="shared" si="3"/>
        <v>0</v>
      </c>
      <c r="AF13" s="28">
        <f t="shared" si="4"/>
        <v>10</v>
      </c>
    </row>
    <row r="14" spans="1:32" ht="16.5" thickBot="1">
      <c r="A14" s="5">
        <v>4</v>
      </c>
      <c r="B14" s="33" t="str">
        <f>Позн.разв.!B14</f>
        <v>Додонов Максим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0.5</v>
      </c>
      <c r="J14" s="67">
        <v>1</v>
      </c>
      <c r="K14" s="67">
        <v>0.5</v>
      </c>
      <c r="L14" s="67">
        <v>1</v>
      </c>
      <c r="M14" s="67">
        <v>0.5</v>
      </c>
      <c r="N14" s="67">
        <v>1</v>
      </c>
      <c r="O14" s="67">
        <v>0.5</v>
      </c>
      <c r="P14" s="67">
        <v>1</v>
      </c>
      <c r="Q14" s="67">
        <v>1</v>
      </c>
      <c r="R14" s="67">
        <v>1</v>
      </c>
      <c r="S14" s="67">
        <v>1</v>
      </c>
      <c r="T14" s="67">
        <v>1</v>
      </c>
      <c r="U14" s="67">
        <v>1</v>
      </c>
      <c r="V14" s="67">
        <v>1</v>
      </c>
      <c r="X14" s="90" t="str">
        <f>Позн.разв.!B14</f>
        <v>Додонов Максим</v>
      </c>
      <c r="Y14" s="90"/>
      <c r="Z14" s="27">
        <f t="shared" si="5"/>
        <v>0</v>
      </c>
      <c r="AA14" s="28">
        <f t="shared" si="0"/>
        <v>4</v>
      </c>
      <c r="AB14" s="28">
        <f t="shared" si="1"/>
        <v>6</v>
      </c>
      <c r="AC14" s="22"/>
      <c r="AD14" s="28">
        <f t="shared" si="2"/>
        <v>0</v>
      </c>
      <c r="AE14" s="28">
        <f t="shared" si="3"/>
        <v>0</v>
      </c>
      <c r="AF14" s="28">
        <f t="shared" si="4"/>
        <v>10</v>
      </c>
    </row>
    <row r="15" spans="1:32" ht="16.5" thickBot="1">
      <c r="A15" s="5">
        <v>5</v>
      </c>
      <c r="B15" s="33" t="str">
        <f>Позн.разв.!B15</f>
        <v>Казаков Максим</v>
      </c>
      <c r="C15" s="67">
        <v>1</v>
      </c>
      <c r="D15" s="67">
        <v>1</v>
      </c>
      <c r="E15" s="67">
        <v>1</v>
      </c>
      <c r="F15" s="67">
        <v>0.5</v>
      </c>
      <c r="G15" s="67">
        <v>1</v>
      </c>
      <c r="H15" s="67">
        <v>1</v>
      </c>
      <c r="I15" s="67">
        <v>1</v>
      </c>
      <c r="J15" s="67">
        <v>1</v>
      </c>
      <c r="K15" s="67">
        <v>1</v>
      </c>
      <c r="L15" s="67">
        <v>1</v>
      </c>
      <c r="M15" s="67">
        <v>1</v>
      </c>
      <c r="N15" s="67">
        <v>1</v>
      </c>
      <c r="O15" s="67">
        <v>0.5</v>
      </c>
      <c r="P15" s="67">
        <v>1</v>
      </c>
      <c r="Q15" s="67">
        <v>1</v>
      </c>
      <c r="R15" s="67">
        <v>1</v>
      </c>
      <c r="S15" s="67">
        <v>1</v>
      </c>
      <c r="T15" s="67">
        <v>1</v>
      </c>
      <c r="U15" s="67">
        <v>1</v>
      </c>
      <c r="V15" s="67">
        <v>1</v>
      </c>
      <c r="X15" s="90" t="str">
        <f>Позн.разв.!B15</f>
        <v>Казаков Максим</v>
      </c>
      <c r="Y15" s="90"/>
      <c r="Z15" s="27">
        <f t="shared" si="5"/>
        <v>0</v>
      </c>
      <c r="AA15" s="28">
        <f t="shared" si="0"/>
        <v>1</v>
      </c>
      <c r="AB15" s="28">
        <f t="shared" si="1"/>
        <v>9</v>
      </c>
      <c r="AC15" s="22"/>
      <c r="AD15" s="28">
        <f t="shared" si="2"/>
        <v>0</v>
      </c>
      <c r="AE15" s="28">
        <f t="shared" si="3"/>
        <v>1</v>
      </c>
      <c r="AF15" s="28">
        <f t="shared" si="4"/>
        <v>9</v>
      </c>
    </row>
    <row r="16" spans="1:32" ht="16.5" thickBot="1">
      <c r="A16" s="5">
        <v>6</v>
      </c>
      <c r="B16" s="33" t="str">
        <f>Позн.разв.!B16</f>
        <v>Котов Евгений</v>
      </c>
      <c r="C16" s="67">
        <v>1</v>
      </c>
      <c r="D16" s="67">
        <v>1</v>
      </c>
      <c r="E16" s="67">
        <v>1</v>
      </c>
      <c r="F16" s="67">
        <v>0.5</v>
      </c>
      <c r="G16" s="67">
        <v>1</v>
      </c>
      <c r="H16" s="67">
        <v>1</v>
      </c>
      <c r="I16" s="67">
        <v>1</v>
      </c>
      <c r="J16" s="67">
        <v>1</v>
      </c>
      <c r="K16" s="67">
        <v>1</v>
      </c>
      <c r="L16" s="67">
        <v>1</v>
      </c>
      <c r="M16" s="67">
        <v>1</v>
      </c>
      <c r="N16" s="67">
        <v>1</v>
      </c>
      <c r="O16" s="67">
        <v>0.5</v>
      </c>
      <c r="P16" s="67">
        <v>1</v>
      </c>
      <c r="Q16" s="67">
        <v>1</v>
      </c>
      <c r="R16" s="67">
        <v>1</v>
      </c>
      <c r="S16" s="67">
        <v>1</v>
      </c>
      <c r="T16" s="67">
        <v>1</v>
      </c>
      <c r="U16" s="67">
        <v>1</v>
      </c>
      <c r="V16" s="67">
        <v>1</v>
      </c>
      <c r="X16" s="90" t="str">
        <f>Позн.разв.!B16</f>
        <v>Котов Евгений</v>
      </c>
      <c r="Y16" s="90"/>
      <c r="Z16" s="27">
        <f t="shared" si="5"/>
        <v>0</v>
      </c>
      <c r="AA16" s="28">
        <f t="shared" si="0"/>
        <v>1</v>
      </c>
      <c r="AB16" s="28">
        <f t="shared" si="1"/>
        <v>9</v>
      </c>
      <c r="AC16" s="22"/>
      <c r="AD16" s="28">
        <f t="shared" si="2"/>
        <v>0</v>
      </c>
      <c r="AE16" s="28">
        <f t="shared" si="3"/>
        <v>1</v>
      </c>
      <c r="AF16" s="28">
        <f t="shared" si="4"/>
        <v>9</v>
      </c>
    </row>
    <row r="17" spans="1:34" ht="16.5" thickBot="1">
      <c r="A17" s="5">
        <v>7</v>
      </c>
      <c r="B17" s="33" t="str">
        <f>Позн.разв.!B17</f>
        <v>Красноперов Ярослав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X17" s="90" t="str">
        <f>Позн.разв.!B17</f>
        <v>Красноперов Ярослав</v>
      </c>
      <c r="Y17" s="90"/>
      <c r="Z17" s="27">
        <f t="shared" si="5"/>
        <v>0</v>
      </c>
      <c r="AA17" s="28">
        <f t="shared" si="0"/>
        <v>0</v>
      </c>
      <c r="AB17" s="28">
        <f t="shared" si="1"/>
        <v>0</v>
      </c>
      <c r="AC17" s="22"/>
      <c r="AD17" s="28">
        <f t="shared" si="2"/>
        <v>0</v>
      </c>
      <c r="AE17" s="28">
        <f t="shared" si="3"/>
        <v>0</v>
      </c>
      <c r="AF17" s="28">
        <f t="shared" si="4"/>
        <v>0</v>
      </c>
    </row>
    <row r="18" spans="1:34" ht="16.5" thickBot="1">
      <c r="A18" s="5">
        <v>8</v>
      </c>
      <c r="B18" s="33" t="str">
        <f>Позн.разв.!B18</f>
        <v>Кривицкий Евгений</v>
      </c>
      <c r="C18" s="67">
        <v>0.5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0.5</v>
      </c>
      <c r="J18" s="67">
        <v>1</v>
      </c>
      <c r="K18" s="67">
        <v>0.5</v>
      </c>
      <c r="L18" s="67">
        <v>1</v>
      </c>
      <c r="M18" s="67">
        <v>0.5</v>
      </c>
      <c r="N18" s="67">
        <v>1</v>
      </c>
      <c r="O18" s="67">
        <v>0.5</v>
      </c>
      <c r="P18" s="67">
        <v>1</v>
      </c>
      <c r="Q18" s="67">
        <v>0.5</v>
      </c>
      <c r="R18" s="67">
        <v>1</v>
      </c>
      <c r="S18" s="67">
        <v>0.5</v>
      </c>
      <c r="T18" s="67">
        <v>1</v>
      </c>
      <c r="U18" s="67">
        <v>0.5</v>
      </c>
      <c r="V18" s="67">
        <v>1</v>
      </c>
      <c r="X18" s="90" t="str">
        <f>Позн.разв.!B18</f>
        <v>Кривицкий Евгений</v>
      </c>
      <c r="Y18" s="90"/>
      <c r="Z18" s="27">
        <f t="shared" si="5"/>
        <v>0</v>
      </c>
      <c r="AA18" s="28">
        <f t="shared" si="0"/>
        <v>8</v>
      </c>
      <c r="AB18" s="28">
        <f t="shared" si="1"/>
        <v>2</v>
      </c>
      <c r="AC18" s="22"/>
      <c r="AD18" s="28">
        <f t="shared" si="2"/>
        <v>0</v>
      </c>
      <c r="AE18" s="28">
        <f t="shared" si="3"/>
        <v>0</v>
      </c>
      <c r="AF18" s="28">
        <f t="shared" si="4"/>
        <v>10</v>
      </c>
    </row>
    <row r="19" spans="1:34" ht="16.5" thickBot="1">
      <c r="A19" s="5">
        <v>9</v>
      </c>
      <c r="B19" s="33" t="str">
        <f>Позн.разв.!B19</f>
        <v>Кукушкин Матвей</v>
      </c>
      <c r="C19" s="67">
        <v>1</v>
      </c>
      <c r="D19" s="67">
        <v>1</v>
      </c>
      <c r="E19" s="67">
        <v>1</v>
      </c>
      <c r="F19" s="67">
        <v>1</v>
      </c>
      <c r="G19" s="67">
        <v>1</v>
      </c>
      <c r="H19" s="67">
        <v>1</v>
      </c>
      <c r="I19" s="67">
        <v>1</v>
      </c>
      <c r="J19" s="67">
        <v>1</v>
      </c>
      <c r="K19" s="67">
        <v>0.5</v>
      </c>
      <c r="L19" s="67">
        <v>1</v>
      </c>
      <c r="M19" s="67">
        <v>0.5</v>
      </c>
      <c r="N19" s="67">
        <v>1</v>
      </c>
      <c r="O19" s="67">
        <v>0.5</v>
      </c>
      <c r="P19" s="67">
        <v>1</v>
      </c>
      <c r="Q19" s="67">
        <v>0.5</v>
      </c>
      <c r="R19" s="67">
        <v>1</v>
      </c>
      <c r="S19" s="67">
        <v>0.5</v>
      </c>
      <c r="T19" s="67">
        <v>1</v>
      </c>
      <c r="U19" s="67">
        <v>0.5</v>
      </c>
      <c r="V19" s="67">
        <v>1</v>
      </c>
      <c r="X19" s="90" t="str">
        <f>Позн.разв.!B19</f>
        <v>Кукушкин Матвей</v>
      </c>
      <c r="Y19" s="90"/>
      <c r="Z19" s="27">
        <f t="shared" si="5"/>
        <v>0</v>
      </c>
      <c r="AA19" s="28">
        <f t="shared" si="0"/>
        <v>6</v>
      </c>
      <c r="AB19" s="28">
        <f t="shared" si="1"/>
        <v>4</v>
      </c>
      <c r="AC19" s="22"/>
      <c r="AD19" s="28">
        <f t="shared" si="2"/>
        <v>0</v>
      </c>
      <c r="AE19" s="28">
        <f t="shared" si="3"/>
        <v>0</v>
      </c>
      <c r="AF19" s="28">
        <f t="shared" si="4"/>
        <v>10</v>
      </c>
    </row>
    <row r="20" spans="1:34" ht="16.5" thickBot="1">
      <c r="A20" s="5">
        <v>10</v>
      </c>
      <c r="B20" s="33" t="str">
        <f>Позн.разв.!B20</f>
        <v>Меркулова Софья</v>
      </c>
      <c r="C20" s="67">
        <v>0.5</v>
      </c>
      <c r="D20" s="67">
        <v>1</v>
      </c>
      <c r="E20" s="67">
        <v>1</v>
      </c>
      <c r="F20" s="67">
        <v>1</v>
      </c>
      <c r="G20" s="67">
        <v>0.5</v>
      </c>
      <c r="H20" s="67">
        <v>1</v>
      </c>
      <c r="I20" s="67">
        <v>0.5</v>
      </c>
      <c r="J20" s="67">
        <v>1</v>
      </c>
      <c r="K20" s="67">
        <v>0.5</v>
      </c>
      <c r="L20" s="67">
        <v>1</v>
      </c>
      <c r="M20" s="67">
        <v>0.5</v>
      </c>
      <c r="N20" s="67">
        <v>1</v>
      </c>
      <c r="O20" s="67">
        <v>0.5</v>
      </c>
      <c r="P20" s="67">
        <v>1</v>
      </c>
      <c r="Q20" s="67">
        <v>0.5</v>
      </c>
      <c r="R20" s="67">
        <v>1</v>
      </c>
      <c r="S20" s="67">
        <v>0.5</v>
      </c>
      <c r="T20" s="67">
        <v>1</v>
      </c>
      <c r="U20" s="67">
        <v>0.5</v>
      </c>
      <c r="V20" s="67">
        <v>1</v>
      </c>
      <c r="X20" s="90" t="str">
        <f>Позн.разв.!B20</f>
        <v>Меркулова Софья</v>
      </c>
      <c r="Y20" s="90"/>
      <c r="Z20" s="27">
        <f t="shared" si="5"/>
        <v>0</v>
      </c>
      <c r="AA20" s="28">
        <f t="shared" si="0"/>
        <v>9</v>
      </c>
      <c r="AB20" s="28">
        <f t="shared" si="1"/>
        <v>1</v>
      </c>
      <c r="AC20" s="22"/>
      <c r="AD20" s="28">
        <f t="shared" si="2"/>
        <v>0</v>
      </c>
      <c r="AE20" s="28">
        <f t="shared" si="3"/>
        <v>0</v>
      </c>
      <c r="AF20" s="28">
        <f t="shared" si="4"/>
        <v>10</v>
      </c>
    </row>
    <row r="21" spans="1:34" ht="16.5" thickBot="1">
      <c r="A21" s="5">
        <v>11</v>
      </c>
      <c r="B21" s="33" t="str">
        <f>Позн.разв.!B21</f>
        <v>Платонова Таисия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X21" s="90" t="str">
        <f>Позн.разв.!B21</f>
        <v>Платонова Таисия</v>
      </c>
      <c r="Y21" s="90"/>
      <c r="Z21" s="27">
        <f t="shared" si="5"/>
        <v>0</v>
      </c>
      <c r="AA21" s="28">
        <f t="shared" si="0"/>
        <v>0</v>
      </c>
      <c r="AB21" s="28">
        <f t="shared" si="1"/>
        <v>0</v>
      </c>
      <c r="AC21" s="22"/>
      <c r="AD21" s="28">
        <f t="shared" si="2"/>
        <v>0</v>
      </c>
      <c r="AE21" s="28">
        <f t="shared" si="3"/>
        <v>0</v>
      </c>
      <c r="AF21" s="28">
        <f t="shared" si="4"/>
        <v>0</v>
      </c>
    </row>
    <row r="22" spans="1:34" ht="16.5" thickBot="1">
      <c r="A22" s="5">
        <v>12</v>
      </c>
      <c r="B22" s="33" t="str">
        <f>Позн.разв.!B22</f>
        <v>Родионов Макар</v>
      </c>
      <c r="C22" s="67">
        <v>0.5</v>
      </c>
      <c r="D22" s="67">
        <v>1</v>
      </c>
      <c r="E22" s="67">
        <v>0.5</v>
      </c>
      <c r="F22" s="67">
        <v>1</v>
      </c>
      <c r="G22" s="67">
        <v>0.5</v>
      </c>
      <c r="H22" s="67">
        <v>1</v>
      </c>
      <c r="I22" s="67">
        <v>0.5</v>
      </c>
      <c r="J22" s="67">
        <v>1</v>
      </c>
      <c r="K22" s="67">
        <v>0.5</v>
      </c>
      <c r="L22" s="67">
        <v>1</v>
      </c>
      <c r="M22" s="67">
        <v>0.5</v>
      </c>
      <c r="N22" s="67">
        <v>1</v>
      </c>
      <c r="O22" s="67">
        <v>0.5</v>
      </c>
      <c r="P22" s="67">
        <v>1</v>
      </c>
      <c r="Q22" s="67">
        <v>0.5</v>
      </c>
      <c r="R22" s="67">
        <v>1</v>
      </c>
      <c r="S22" s="67">
        <v>0.5</v>
      </c>
      <c r="T22" s="67">
        <v>1</v>
      </c>
      <c r="U22" s="67">
        <v>0.5</v>
      </c>
      <c r="V22" s="67">
        <v>1</v>
      </c>
      <c r="X22" s="90" t="str">
        <f>Позн.разв.!B22</f>
        <v>Родионов Макар</v>
      </c>
      <c r="Y22" s="90"/>
      <c r="Z22" s="27">
        <f t="shared" si="5"/>
        <v>0</v>
      </c>
      <c r="AA22" s="28">
        <f t="shared" si="0"/>
        <v>10</v>
      </c>
      <c r="AB22" s="28">
        <f t="shared" si="1"/>
        <v>0</v>
      </c>
      <c r="AC22" s="22"/>
      <c r="AD22" s="28">
        <f t="shared" si="2"/>
        <v>0</v>
      </c>
      <c r="AE22" s="28">
        <f t="shared" si="3"/>
        <v>0</v>
      </c>
      <c r="AF22" s="28">
        <f t="shared" si="4"/>
        <v>10</v>
      </c>
    </row>
    <row r="23" spans="1:34" ht="16.5" thickBot="1">
      <c r="A23" s="5">
        <v>13</v>
      </c>
      <c r="B23" s="33" t="str">
        <f>Позн.разв.!B23</f>
        <v>Рунова Александра</v>
      </c>
      <c r="C23" s="67">
        <v>1</v>
      </c>
      <c r="D23" s="67">
        <v>1</v>
      </c>
      <c r="E23" s="67">
        <v>1</v>
      </c>
      <c r="F23" s="67">
        <v>1</v>
      </c>
      <c r="G23" s="67">
        <v>1</v>
      </c>
      <c r="H23" s="67">
        <v>1</v>
      </c>
      <c r="I23" s="67">
        <v>0.5</v>
      </c>
      <c r="J23" s="67">
        <v>0.5</v>
      </c>
      <c r="K23" s="67">
        <v>0.5</v>
      </c>
      <c r="L23" s="67">
        <v>1</v>
      </c>
      <c r="M23" s="67">
        <v>0.5</v>
      </c>
      <c r="N23" s="67">
        <v>1</v>
      </c>
      <c r="O23" s="67">
        <v>0.5</v>
      </c>
      <c r="P23" s="67">
        <v>1</v>
      </c>
      <c r="Q23" s="67">
        <v>0.5</v>
      </c>
      <c r="R23" s="67">
        <v>1</v>
      </c>
      <c r="S23" s="67">
        <v>0.5</v>
      </c>
      <c r="T23" s="67">
        <v>1</v>
      </c>
      <c r="U23" s="67">
        <v>0.5</v>
      </c>
      <c r="V23" s="67">
        <v>1</v>
      </c>
      <c r="X23" s="90" t="str">
        <f>Позн.разв.!B23</f>
        <v>Рунова Александра</v>
      </c>
      <c r="Y23" s="90"/>
      <c r="Z23" s="27">
        <f t="shared" si="5"/>
        <v>0</v>
      </c>
      <c r="AA23" s="28">
        <f t="shared" si="0"/>
        <v>7</v>
      </c>
      <c r="AB23" s="28">
        <f t="shared" si="1"/>
        <v>3</v>
      </c>
      <c r="AC23" s="22"/>
      <c r="AD23" s="28">
        <f t="shared" si="2"/>
        <v>0</v>
      </c>
      <c r="AE23" s="28">
        <f t="shared" si="3"/>
        <v>1</v>
      </c>
      <c r="AF23" s="28">
        <f t="shared" si="4"/>
        <v>9</v>
      </c>
    </row>
    <row r="24" spans="1:34" ht="16.5" thickBot="1">
      <c r="A24" s="5">
        <v>14</v>
      </c>
      <c r="B24" s="33" t="str">
        <f>Позн.разв.!B24</f>
        <v>Савельев Кирилл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0.5</v>
      </c>
      <c r="P24" s="67">
        <v>1</v>
      </c>
      <c r="Q24" s="67">
        <v>1</v>
      </c>
      <c r="R24" s="67">
        <v>1</v>
      </c>
      <c r="S24" s="67">
        <v>1</v>
      </c>
      <c r="T24" s="67">
        <v>1</v>
      </c>
      <c r="U24" s="67">
        <v>1</v>
      </c>
      <c r="V24" s="67">
        <v>1</v>
      </c>
      <c r="X24" s="90" t="str">
        <f>Позн.разв.!B24</f>
        <v>Савельев Кирилл</v>
      </c>
      <c r="Y24" s="90"/>
      <c r="Z24" s="27">
        <f t="shared" si="5"/>
        <v>0</v>
      </c>
      <c r="AA24" s="28">
        <f t="shared" si="0"/>
        <v>1</v>
      </c>
      <c r="AB24" s="28">
        <f t="shared" si="1"/>
        <v>9</v>
      </c>
      <c r="AC24" s="22"/>
      <c r="AD24" s="28">
        <f t="shared" si="2"/>
        <v>0</v>
      </c>
      <c r="AE24" s="28">
        <f t="shared" si="3"/>
        <v>0</v>
      </c>
      <c r="AF24" s="28">
        <f t="shared" si="4"/>
        <v>10</v>
      </c>
    </row>
    <row r="25" spans="1:34" ht="16.5" thickBot="1">
      <c r="A25" s="5">
        <v>15</v>
      </c>
      <c r="B25" s="33" t="str">
        <f>Позн.разв.!B25</f>
        <v>Трембицкая Ульяна</v>
      </c>
      <c r="C25" s="67">
        <v>1</v>
      </c>
      <c r="D25" s="67">
        <v>1</v>
      </c>
      <c r="E25" s="67">
        <v>0.5</v>
      </c>
      <c r="F25" s="67">
        <v>1</v>
      </c>
      <c r="G25" s="67">
        <v>0.5</v>
      </c>
      <c r="H25" s="67">
        <v>1</v>
      </c>
      <c r="I25" s="67">
        <v>0.5</v>
      </c>
      <c r="J25" s="67">
        <v>1</v>
      </c>
      <c r="K25" s="67">
        <v>0.5</v>
      </c>
      <c r="L25" s="67">
        <v>1</v>
      </c>
      <c r="M25" s="67">
        <v>0.5</v>
      </c>
      <c r="N25" s="67">
        <v>1</v>
      </c>
      <c r="O25" s="67">
        <v>0.5</v>
      </c>
      <c r="P25" s="67">
        <v>1</v>
      </c>
      <c r="Q25" s="67">
        <v>0.5</v>
      </c>
      <c r="R25" s="67">
        <v>1</v>
      </c>
      <c r="S25" s="67">
        <v>0.5</v>
      </c>
      <c r="T25" s="67">
        <v>1</v>
      </c>
      <c r="U25" s="67">
        <v>0.5</v>
      </c>
      <c r="V25" s="67">
        <v>1</v>
      </c>
      <c r="X25" s="90" t="str">
        <f>Позн.разв.!B25</f>
        <v>Трембицкая Ульяна</v>
      </c>
      <c r="Y25" s="90"/>
      <c r="Z25" s="27">
        <f t="shared" si="5"/>
        <v>0</v>
      </c>
      <c r="AA25" s="28">
        <f t="shared" si="0"/>
        <v>9</v>
      </c>
      <c r="AB25" s="28">
        <f t="shared" si="1"/>
        <v>1</v>
      </c>
      <c r="AC25" s="22"/>
      <c r="AD25" s="28">
        <f t="shared" si="2"/>
        <v>0</v>
      </c>
      <c r="AE25" s="28">
        <f t="shared" si="3"/>
        <v>0</v>
      </c>
      <c r="AF25" s="28">
        <f t="shared" si="4"/>
        <v>10</v>
      </c>
    </row>
    <row r="26" spans="1:34" ht="16.5" thickBot="1">
      <c r="A26" s="5">
        <v>16</v>
      </c>
      <c r="B26" s="33" t="str">
        <f>Позн.разв.!B26</f>
        <v>Туголукова Вероника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0.5</v>
      </c>
      <c r="P26" s="67">
        <v>1</v>
      </c>
      <c r="Q26" s="67">
        <v>1</v>
      </c>
      <c r="R26" s="67">
        <v>1</v>
      </c>
      <c r="S26" s="67">
        <v>1</v>
      </c>
      <c r="T26" s="67">
        <v>1</v>
      </c>
      <c r="U26" s="67">
        <v>1</v>
      </c>
      <c r="V26" s="67">
        <v>1</v>
      </c>
      <c r="X26" s="90" t="str">
        <f>Позн.разв.!B26</f>
        <v>Туголукова Вероника</v>
      </c>
      <c r="Y26" s="90"/>
      <c r="Z26" s="27">
        <f t="shared" si="5"/>
        <v>0</v>
      </c>
      <c r="AA26" s="28">
        <f t="shared" si="0"/>
        <v>1</v>
      </c>
      <c r="AB26" s="28">
        <f t="shared" si="1"/>
        <v>9</v>
      </c>
      <c r="AC26" s="22"/>
      <c r="AD26" s="28">
        <f t="shared" si="2"/>
        <v>0</v>
      </c>
      <c r="AE26" s="28">
        <f t="shared" si="3"/>
        <v>0</v>
      </c>
      <c r="AF26" s="28">
        <f t="shared" si="4"/>
        <v>10</v>
      </c>
    </row>
    <row r="27" spans="1:34" ht="16.5" thickBot="1">
      <c r="A27" s="5">
        <v>17</v>
      </c>
      <c r="B27" s="33" t="str">
        <f>Позн.разв.!B27</f>
        <v>Фишер Филипп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0.5</v>
      </c>
      <c r="J27" s="67">
        <v>1</v>
      </c>
      <c r="K27" s="67">
        <v>0.5</v>
      </c>
      <c r="L27" s="67">
        <v>1</v>
      </c>
      <c r="M27" s="67">
        <v>0.5</v>
      </c>
      <c r="N27" s="67">
        <v>1</v>
      </c>
      <c r="O27" s="67">
        <v>0.5</v>
      </c>
      <c r="P27" s="67">
        <v>1</v>
      </c>
      <c r="Q27" s="67">
        <v>0.5</v>
      </c>
      <c r="R27" s="67">
        <v>1</v>
      </c>
      <c r="S27" s="67">
        <v>0.5</v>
      </c>
      <c r="T27" s="67">
        <v>1</v>
      </c>
      <c r="U27" s="67">
        <v>0.5</v>
      </c>
      <c r="V27" s="67">
        <v>1</v>
      </c>
      <c r="X27" s="90" t="str">
        <f>Позн.разв.!B27</f>
        <v>Фишер Филипп</v>
      </c>
      <c r="Y27" s="90"/>
      <c r="Z27" s="27">
        <f t="shared" si="5"/>
        <v>0</v>
      </c>
      <c r="AA27" s="28">
        <f t="shared" si="0"/>
        <v>7</v>
      </c>
      <c r="AB27" s="28">
        <f t="shared" si="1"/>
        <v>3</v>
      </c>
      <c r="AC27" s="22"/>
      <c r="AD27" s="28">
        <f t="shared" si="2"/>
        <v>0</v>
      </c>
      <c r="AE27" s="28">
        <f t="shared" si="3"/>
        <v>0</v>
      </c>
      <c r="AF27" s="28">
        <f t="shared" si="4"/>
        <v>10</v>
      </c>
    </row>
    <row r="28" spans="1:34" ht="16.5" thickBot="1">
      <c r="A28" s="5">
        <v>18</v>
      </c>
      <c r="B28" s="33" t="str">
        <f>Позн.разв.!B28</f>
        <v>Хвастюк Михаил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0.5</v>
      </c>
      <c r="J28" s="67">
        <v>1</v>
      </c>
      <c r="K28" s="67">
        <v>0.5</v>
      </c>
      <c r="L28" s="67">
        <v>1</v>
      </c>
      <c r="M28" s="67">
        <v>0.5</v>
      </c>
      <c r="N28" s="67">
        <v>1</v>
      </c>
      <c r="O28" s="67">
        <v>0.5</v>
      </c>
      <c r="P28" s="67">
        <v>1</v>
      </c>
      <c r="Q28" s="67">
        <v>0.5</v>
      </c>
      <c r="R28" s="67">
        <v>1</v>
      </c>
      <c r="S28" s="67">
        <v>0.5</v>
      </c>
      <c r="T28" s="67">
        <v>1</v>
      </c>
      <c r="U28" s="67">
        <v>0.5</v>
      </c>
      <c r="V28" s="67">
        <v>1</v>
      </c>
      <c r="X28" s="90" t="str">
        <f>Позн.разв.!B28</f>
        <v>Хвастюк Михаил</v>
      </c>
      <c r="Y28" s="90"/>
      <c r="Z28" s="27">
        <f t="shared" si="5"/>
        <v>0</v>
      </c>
      <c r="AA28" s="28">
        <f t="shared" si="0"/>
        <v>7</v>
      </c>
      <c r="AB28" s="28">
        <f t="shared" si="1"/>
        <v>3</v>
      </c>
      <c r="AC28" s="22"/>
      <c r="AD28" s="28">
        <f t="shared" si="2"/>
        <v>0</v>
      </c>
      <c r="AE28" s="28">
        <f t="shared" si="3"/>
        <v>0</v>
      </c>
      <c r="AF28" s="28">
        <f t="shared" si="4"/>
        <v>10</v>
      </c>
    </row>
    <row r="29" spans="1:34" ht="16.5" thickBot="1">
      <c r="A29" s="5">
        <v>19</v>
      </c>
      <c r="B29" s="33" t="str">
        <f>Позн.разв.!B29</f>
        <v>Шпортенко Ева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X29" s="90" t="str">
        <f>Позн.разв.!B29</f>
        <v>Шпортенко Ева</v>
      </c>
      <c r="Y29" s="90"/>
      <c r="Z29" s="27">
        <f t="shared" si="5"/>
        <v>0</v>
      </c>
      <c r="AA29" s="28">
        <f t="shared" si="0"/>
        <v>0</v>
      </c>
      <c r="AB29" s="28">
        <f t="shared" si="1"/>
        <v>0</v>
      </c>
      <c r="AC29" s="22"/>
      <c r="AD29" s="28">
        <f t="shared" si="2"/>
        <v>0</v>
      </c>
      <c r="AE29" s="28">
        <f t="shared" si="3"/>
        <v>0</v>
      </c>
      <c r="AF29" s="28">
        <f t="shared" si="4"/>
        <v>0</v>
      </c>
      <c r="AG29" s="31"/>
      <c r="AH29" s="31"/>
    </row>
    <row r="30" spans="1:34" ht="16.5" thickBot="1">
      <c r="A30" s="5">
        <v>20</v>
      </c>
      <c r="B30" s="33" t="str">
        <f>Позн.разв.!B30</f>
        <v>Юдин Лука</v>
      </c>
      <c r="C30" s="67">
        <v>0.5</v>
      </c>
      <c r="D30" s="67">
        <v>1</v>
      </c>
      <c r="E30" s="67">
        <v>0.5</v>
      </c>
      <c r="F30" s="67">
        <v>1</v>
      </c>
      <c r="G30" s="67">
        <v>1</v>
      </c>
      <c r="H30" s="67">
        <v>1</v>
      </c>
      <c r="I30" s="67">
        <v>1</v>
      </c>
      <c r="J30" s="67">
        <v>1</v>
      </c>
      <c r="K30" s="67">
        <v>1</v>
      </c>
      <c r="L30" s="67">
        <v>1</v>
      </c>
      <c r="M30" s="67">
        <v>1</v>
      </c>
      <c r="N30" s="67">
        <v>1</v>
      </c>
      <c r="O30" s="67">
        <v>0.5</v>
      </c>
      <c r="P30" s="67">
        <v>1</v>
      </c>
      <c r="Q30" s="67">
        <v>1</v>
      </c>
      <c r="R30" s="67">
        <v>1</v>
      </c>
      <c r="S30" s="67">
        <v>1</v>
      </c>
      <c r="T30" s="67">
        <v>1</v>
      </c>
      <c r="U30" s="67">
        <v>1</v>
      </c>
      <c r="V30" s="67">
        <v>1</v>
      </c>
      <c r="X30" s="90" t="str">
        <f>Позн.разв.!B30</f>
        <v>Юдин Лука</v>
      </c>
      <c r="Y30" s="90"/>
      <c r="Z30" s="27">
        <f t="shared" si="5"/>
        <v>0</v>
      </c>
      <c r="AA30" s="28">
        <f t="shared" si="0"/>
        <v>3</v>
      </c>
      <c r="AB30" s="28">
        <f t="shared" si="1"/>
        <v>7</v>
      </c>
      <c r="AC30" s="22"/>
      <c r="AD30" s="28">
        <f t="shared" si="2"/>
        <v>0</v>
      </c>
      <c r="AE30" s="28">
        <f t="shared" si="3"/>
        <v>0</v>
      </c>
      <c r="AF30" s="28">
        <f t="shared" si="4"/>
        <v>10</v>
      </c>
      <c r="AG30" s="31"/>
      <c r="AH30" s="31"/>
    </row>
    <row r="31" spans="1:34" ht="16.5" thickBot="1">
      <c r="A31" s="5">
        <v>21</v>
      </c>
      <c r="B31" s="33" t="str">
        <f>Позн.разв.!B31</f>
        <v>Аргандиваль Платон</v>
      </c>
      <c r="C31" s="67">
        <v>0.5</v>
      </c>
      <c r="D31" s="67">
        <v>1</v>
      </c>
      <c r="E31" s="67">
        <v>0.5</v>
      </c>
      <c r="F31" s="67">
        <v>1</v>
      </c>
      <c r="G31" s="67">
        <v>0.5</v>
      </c>
      <c r="H31" s="67">
        <v>1</v>
      </c>
      <c r="I31" s="67">
        <v>0.5</v>
      </c>
      <c r="J31" s="67">
        <v>1</v>
      </c>
      <c r="K31" s="67">
        <v>0.5</v>
      </c>
      <c r="L31" s="67">
        <v>1</v>
      </c>
      <c r="M31" s="67">
        <v>0.5</v>
      </c>
      <c r="N31" s="67">
        <v>1</v>
      </c>
      <c r="O31" s="67">
        <v>0.5</v>
      </c>
      <c r="P31" s="67">
        <v>1</v>
      </c>
      <c r="Q31" s="67">
        <v>0.5</v>
      </c>
      <c r="R31" s="67">
        <v>1</v>
      </c>
      <c r="S31" s="67">
        <v>0.5</v>
      </c>
      <c r="T31" s="67">
        <v>1</v>
      </c>
      <c r="U31" s="67">
        <v>0.5</v>
      </c>
      <c r="V31" s="67">
        <v>1</v>
      </c>
      <c r="X31" s="90" t="str">
        <f>Позн.разв.!B31</f>
        <v>Аргандиваль Платон</v>
      </c>
      <c r="Y31" s="90"/>
      <c r="Z31" s="27">
        <f t="shared" si="5"/>
        <v>0</v>
      </c>
      <c r="AA31" s="28">
        <f t="shared" si="0"/>
        <v>10</v>
      </c>
      <c r="AB31" s="28">
        <f t="shared" si="1"/>
        <v>0</v>
      </c>
      <c r="AC31" s="22"/>
      <c r="AD31" s="28">
        <f t="shared" si="2"/>
        <v>0</v>
      </c>
      <c r="AE31" s="28">
        <f t="shared" si="3"/>
        <v>0</v>
      </c>
      <c r="AF31" s="28">
        <f t="shared" si="4"/>
        <v>10</v>
      </c>
      <c r="AG31" s="31"/>
      <c r="AH31" s="31"/>
    </row>
    <row r="32" spans="1:34" ht="16.5" thickBot="1">
      <c r="A32" s="5">
        <v>22</v>
      </c>
      <c r="B32" s="33">
        <f>Позн.разв.!B32</f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X32" s="90">
        <f>Позн.разв.!B32</f>
        <v>0</v>
      </c>
      <c r="Y32" s="90"/>
      <c r="Z32" s="27">
        <f t="shared" si="5"/>
        <v>0</v>
      </c>
      <c r="AA32" s="28">
        <f t="shared" si="0"/>
        <v>0</v>
      </c>
      <c r="AB32" s="28">
        <f t="shared" si="1"/>
        <v>0</v>
      </c>
      <c r="AC32" s="22"/>
      <c r="AD32" s="28">
        <f t="shared" si="2"/>
        <v>0</v>
      </c>
      <c r="AE32" s="28">
        <f t="shared" si="3"/>
        <v>0</v>
      </c>
      <c r="AF32" s="28">
        <f t="shared" si="4"/>
        <v>0</v>
      </c>
      <c r="AG32" s="31"/>
      <c r="AH32" s="31"/>
    </row>
    <row r="33" spans="1:34" ht="16.5" thickBot="1">
      <c r="A33" s="5">
        <v>23</v>
      </c>
      <c r="B33" s="33">
        <f>Позн.разв.!B33</f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X33" s="90">
        <f>Позн.разв.!B33</f>
        <v>0</v>
      </c>
      <c r="Y33" s="90"/>
      <c r="Z33" s="27">
        <f t="shared" si="5"/>
        <v>0</v>
      </c>
      <c r="AA33" s="28">
        <f t="shared" si="0"/>
        <v>0</v>
      </c>
      <c r="AB33" s="28">
        <f t="shared" si="1"/>
        <v>0</v>
      </c>
      <c r="AC33" s="22"/>
      <c r="AD33" s="28">
        <f t="shared" si="2"/>
        <v>0</v>
      </c>
      <c r="AE33" s="28">
        <f t="shared" si="3"/>
        <v>0</v>
      </c>
      <c r="AF33" s="28">
        <f t="shared" si="4"/>
        <v>0</v>
      </c>
      <c r="AG33" s="31"/>
      <c r="AH33" s="31"/>
    </row>
    <row r="34" spans="1:34" ht="16.5" customHeight="1" thickBot="1">
      <c r="A34" s="2">
        <v>24</v>
      </c>
      <c r="B34" s="33">
        <f>Позн.разв.!B34</f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X34" s="90">
        <f>Позн.разв.!B34</f>
        <v>0</v>
      </c>
      <c r="Y34" s="90"/>
      <c r="Z34" s="27">
        <f t="shared" ref="Z34:Z35" si="6">COUNTIFS(C$9:V$9,"СГ",C34:V34,0)</f>
        <v>0</v>
      </c>
      <c r="AA34" s="28">
        <f t="shared" ref="AA34:AA35" si="7">COUNTIFS(C$9:V$9,"СГ",C34:V34,0.5)</f>
        <v>0</v>
      </c>
      <c r="AB34" s="28">
        <f t="shared" ref="AB34:AB35" si="8">COUNTIFS(C$9:V$9,"СГ",C34:V34,1)</f>
        <v>0</v>
      </c>
      <c r="AC34" s="22"/>
      <c r="AD34" s="28">
        <f t="shared" ref="AD34:AD35" si="9">COUNTIFS(C$9:V$9,"КГ",C34:V34,0)</f>
        <v>0</v>
      </c>
      <c r="AE34" s="28">
        <f t="shared" ref="AE34:AE35" si="10">COUNTIFS(C$9:V$9,"КГ",C34:V34,0.5)</f>
        <v>0</v>
      </c>
      <c r="AF34" s="28">
        <f t="shared" ref="AF34:AF35" si="11">COUNTIFS(C$9:V$9,"КГ",C34:V34,1)</f>
        <v>0</v>
      </c>
      <c r="AH34" s="31"/>
    </row>
    <row r="35" spans="1:34" ht="16.5" customHeight="1" thickBot="1">
      <c r="A35" s="2">
        <v>25</v>
      </c>
      <c r="B35" s="33">
        <f>Позн.разв.!B35</f>
        <v>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X35" s="90">
        <f>Позн.разв.!B35</f>
        <v>0</v>
      </c>
      <c r="Y35" s="90"/>
      <c r="Z35" s="27">
        <f t="shared" si="6"/>
        <v>0</v>
      </c>
      <c r="AA35" s="28">
        <f t="shared" si="7"/>
        <v>0</v>
      </c>
      <c r="AB35" s="28">
        <f t="shared" si="8"/>
        <v>0</v>
      </c>
      <c r="AC35" s="22"/>
      <c r="AD35" s="28">
        <f t="shared" si="9"/>
        <v>0</v>
      </c>
      <c r="AE35" s="28">
        <f t="shared" si="10"/>
        <v>0</v>
      </c>
      <c r="AF35" s="28">
        <f t="shared" si="11"/>
        <v>0</v>
      </c>
      <c r="AH35" s="31"/>
    </row>
    <row r="36" spans="1:34" ht="15.75">
      <c r="X36" s="92" t="s">
        <v>99</v>
      </c>
      <c r="Y36" s="92"/>
      <c r="Z36" s="58">
        <f>SUM(Z11:Z35)</f>
        <v>0</v>
      </c>
      <c r="AA36" s="58">
        <f t="shared" ref="AA36:AB36" si="12">SUM(AA11:AA35)</f>
        <v>105</v>
      </c>
      <c r="AB36" s="58">
        <f t="shared" si="12"/>
        <v>75</v>
      </c>
      <c r="AC36" s="22"/>
      <c r="AD36" s="58">
        <f>SUM(AD11:AD35)</f>
        <v>0</v>
      </c>
      <c r="AE36" s="58">
        <f>SUM(AE11:AE35)</f>
        <v>7</v>
      </c>
      <c r="AF36" s="58">
        <f>SUM(AF11:AF35)</f>
        <v>173</v>
      </c>
      <c r="AG36" s="31"/>
      <c r="AH36" s="31"/>
    </row>
    <row r="37" spans="1:34" ht="15.75">
      <c r="A37" s="93"/>
      <c r="B37" s="17" t="s">
        <v>84</v>
      </c>
      <c r="C37" s="17" t="s">
        <v>18</v>
      </c>
      <c r="D37" s="17" t="s">
        <v>19</v>
      </c>
      <c r="E37" s="17" t="s">
        <v>18</v>
      </c>
      <c r="F37" s="17" t="s">
        <v>19</v>
      </c>
      <c r="G37" s="17" t="s">
        <v>18</v>
      </c>
      <c r="H37" s="17" t="s">
        <v>19</v>
      </c>
      <c r="I37" s="17" t="s">
        <v>18</v>
      </c>
      <c r="J37" s="17" t="s">
        <v>19</v>
      </c>
      <c r="K37" s="17" t="s">
        <v>18</v>
      </c>
      <c r="L37" s="17" t="s">
        <v>19</v>
      </c>
      <c r="M37" s="17" t="s">
        <v>18</v>
      </c>
      <c r="N37" s="17" t="s">
        <v>19</v>
      </c>
      <c r="O37" s="17" t="s">
        <v>18</v>
      </c>
      <c r="P37" s="17" t="s">
        <v>19</v>
      </c>
      <c r="Q37" s="17" t="s">
        <v>18</v>
      </c>
      <c r="R37" s="17" t="s">
        <v>19</v>
      </c>
      <c r="S37" s="17" t="s">
        <v>18</v>
      </c>
      <c r="T37" s="17" t="s">
        <v>19</v>
      </c>
      <c r="U37" s="17" t="s">
        <v>18</v>
      </c>
      <c r="V37" s="17" t="s">
        <v>19</v>
      </c>
      <c r="W37" s="29"/>
      <c r="X37" s="89"/>
      <c r="Y37" s="89"/>
      <c r="Z37" s="29"/>
      <c r="AA37" s="29"/>
      <c r="AB37" s="29"/>
      <c r="AC37" s="30"/>
      <c r="AD37" s="29"/>
      <c r="AE37" s="29"/>
      <c r="AF37" s="29"/>
      <c r="AG37" s="31"/>
      <c r="AH37" s="31"/>
    </row>
    <row r="38" spans="1:34" ht="15.75">
      <c r="A38" s="93"/>
      <c r="B38" s="20">
        <v>0</v>
      </c>
      <c r="C38" s="21">
        <f>COUNTIF(C11:C35,0)</f>
        <v>0</v>
      </c>
      <c r="D38" s="21">
        <f t="shared" ref="D38:V38" si="13">COUNTIF(D11:D35,0)</f>
        <v>0</v>
      </c>
      <c r="E38" s="21">
        <f t="shared" si="13"/>
        <v>0</v>
      </c>
      <c r="F38" s="21">
        <f t="shared" si="13"/>
        <v>0</v>
      </c>
      <c r="G38" s="21">
        <f t="shared" si="13"/>
        <v>0</v>
      </c>
      <c r="H38" s="21">
        <f t="shared" si="13"/>
        <v>0</v>
      </c>
      <c r="I38" s="21">
        <f t="shared" si="13"/>
        <v>0</v>
      </c>
      <c r="J38" s="21">
        <f t="shared" si="13"/>
        <v>0</v>
      </c>
      <c r="K38" s="21">
        <f t="shared" si="13"/>
        <v>0</v>
      </c>
      <c r="L38" s="21">
        <f t="shared" si="13"/>
        <v>0</v>
      </c>
      <c r="M38" s="21">
        <f t="shared" si="13"/>
        <v>0</v>
      </c>
      <c r="N38" s="21">
        <f t="shared" si="13"/>
        <v>0</v>
      </c>
      <c r="O38" s="21">
        <f t="shared" si="13"/>
        <v>0</v>
      </c>
      <c r="P38" s="21">
        <f t="shared" si="13"/>
        <v>0</v>
      </c>
      <c r="Q38" s="21">
        <f t="shared" si="13"/>
        <v>0</v>
      </c>
      <c r="R38" s="21">
        <f t="shared" si="13"/>
        <v>0</v>
      </c>
      <c r="S38" s="21">
        <f t="shared" si="13"/>
        <v>0</v>
      </c>
      <c r="T38" s="21">
        <f t="shared" si="13"/>
        <v>0</v>
      </c>
      <c r="U38" s="21">
        <f t="shared" si="13"/>
        <v>0</v>
      </c>
      <c r="V38" s="21">
        <f t="shared" si="13"/>
        <v>0</v>
      </c>
      <c r="W38" s="29"/>
      <c r="X38" s="89"/>
      <c r="Y38" s="89"/>
      <c r="Z38" s="29"/>
      <c r="AA38" s="29"/>
      <c r="AB38" s="29"/>
      <c r="AC38" s="31"/>
      <c r="AD38" s="29"/>
      <c r="AE38" s="29"/>
      <c r="AF38" s="29"/>
      <c r="AH38" s="31"/>
    </row>
    <row r="39" spans="1:34" ht="15.75">
      <c r="A39" s="93"/>
      <c r="B39" s="20">
        <v>0.5</v>
      </c>
      <c r="C39" s="21">
        <f>COUNTIF(C11:C35,0.5)</f>
        <v>7</v>
      </c>
      <c r="D39" s="21">
        <f t="shared" ref="D39:V39" si="14">COUNTIF(D11:D35,0.5)</f>
        <v>0</v>
      </c>
      <c r="E39" s="21">
        <f t="shared" si="14"/>
        <v>6</v>
      </c>
      <c r="F39" s="21">
        <f t="shared" si="14"/>
        <v>3</v>
      </c>
      <c r="G39" s="21">
        <f t="shared" si="14"/>
        <v>5</v>
      </c>
      <c r="H39" s="21">
        <f t="shared" si="14"/>
        <v>0</v>
      </c>
      <c r="I39" s="21">
        <f t="shared" si="14"/>
        <v>11</v>
      </c>
      <c r="J39" s="21">
        <f t="shared" si="14"/>
        <v>2</v>
      </c>
      <c r="K39" s="21">
        <f t="shared" si="14"/>
        <v>12</v>
      </c>
      <c r="L39" s="21">
        <f t="shared" si="14"/>
        <v>0</v>
      </c>
      <c r="M39" s="21">
        <f t="shared" si="14"/>
        <v>12</v>
      </c>
      <c r="N39" s="21">
        <f t="shared" si="14"/>
        <v>1</v>
      </c>
      <c r="O39" s="21">
        <f t="shared" si="14"/>
        <v>18</v>
      </c>
      <c r="P39" s="21">
        <f t="shared" si="14"/>
        <v>0</v>
      </c>
      <c r="Q39" s="21">
        <f t="shared" si="14"/>
        <v>12</v>
      </c>
      <c r="R39" s="21">
        <f t="shared" si="14"/>
        <v>0</v>
      </c>
      <c r="S39" s="21">
        <f t="shared" si="14"/>
        <v>11</v>
      </c>
      <c r="T39" s="21">
        <f t="shared" si="14"/>
        <v>1</v>
      </c>
      <c r="U39" s="21">
        <f t="shared" si="14"/>
        <v>11</v>
      </c>
      <c r="V39" s="21">
        <f t="shared" si="14"/>
        <v>0</v>
      </c>
      <c r="W39" s="29"/>
      <c r="X39" s="89"/>
      <c r="Y39" s="89"/>
      <c r="Z39" s="29"/>
      <c r="AA39" s="29"/>
      <c r="AB39" s="29"/>
      <c r="AC39" s="31"/>
      <c r="AD39" s="29"/>
      <c r="AE39" s="29"/>
      <c r="AF39" s="29"/>
    </row>
    <row r="40" spans="1:34" ht="15.75">
      <c r="A40" s="93"/>
      <c r="B40" s="20">
        <v>1</v>
      </c>
      <c r="C40" s="21">
        <f>COUNTIF(C11:C35,1)</f>
        <v>11</v>
      </c>
      <c r="D40" s="21">
        <f t="shared" ref="D40:V40" si="15">COUNTIF(D11:D35,1)</f>
        <v>18</v>
      </c>
      <c r="E40" s="21">
        <f t="shared" si="15"/>
        <v>12</v>
      </c>
      <c r="F40" s="21">
        <f t="shared" si="15"/>
        <v>15</v>
      </c>
      <c r="G40" s="21">
        <f t="shared" si="15"/>
        <v>13</v>
      </c>
      <c r="H40" s="21">
        <f t="shared" si="15"/>
        <v>18</v>
      </c>
      <c r="I40" s="21">
        <f t="shared" si="15"/>
        <v>7</v>
      </c>
      <c r="J40" s="21">
        <f t="shared" si="15"/>
        <v>16</v>
      </c>
      <c r="K40" s="21">
        <f t="shared" si="15"/>
        <v>6</v>
      </c>
      <c r="L40" s="21">
        <f t="shared" si="15"/>
        <v>18</v>
      </c>
      <c r="M40" s="21">
        <f t="shared" si="15"/>
        <v>6</v>
      </c>
      <c r="N40" s="21">
        <f t="shared" si="15"/>
        <v>17</v>
      </c>
      <c r="O40" s="21">
        <f t="shared" si="15"/>
        <v>0</v>
      </c>
      <c r="P40" s="21">
        <f t="shared" si="15"/>
        <v>18</v>
      </c>
      <c r="Q40" s="21">
        <f t="shared" si="15"/>
        <v>6</v>
      </c>
      <c r="R40" s="21">
        <f t="shared" si="15"/>
        <v>18</v>
      </c>
      <c r="S40" s="21">
        <f t="shared" si="15"/>
        <v>7</v>
      </c>
      <c r="T40" s="21">
        <f t="shared" si="15"/>
        <v>17</v>
      </c>
      <c r="U40" s="21">
        <f t="shared" si="15"/>
        <v>7</v>
      </c>
      <c r="V40" s="21">
        <f t="shared" si="15"/>
        <v>18</v>
      </c>
      <c r="W40" s="19"/>
    </row>
    <row r="41" spans="1:34" ht="15.75">
      <c r="A41" s="82"/>
      <c r="B41" s="81" t="s">
        <v>100</v>
      </c>
      <c r="C41" s="80">
        <f>C38+C39+C40</f>
        <v>18</v>
      </c>
      <c r="D41" s="80">
        <f>D38+D39+D40</f>
        <v>18</v>
      </c>
      <c r="E41" s="80">
        <f t="shared" ref="E41:V41" si="16">E38+E39+E40</f>
        <v>18</v>
      </c>
      <c r="F41" s="80">
        <f t="shared" si="16"/>
        <v>18</v>
      </c>
      <c r="G41" s="80">
        <f t="shared" si="16"/>
        <v>18</v>
      </c>
      <c r="H41" s="80">
        <f t="shared" si="16"/>
        <v>18</v>
      </c>
      <c r="I41" s="80">
        <f t="shared" si="16"/>
        <v>18</v>
      </c>
      <c r="J41" s="80">
        <f t="shared" si="16"/>
        <v>18</v>
      </c>
      <c r="K41" s="80">
        <f t="shared" si="16"/>
        <v>18</v>
      </c>
      <c r="L41" s="80">
        <f t="shared" si="16"/>
        <v>18</v>
      </c>
      <c r="M41" s="80">
        <f t="shared" si="16"/>
        <v>18</v>
      </c>
      <c r="N41" s="80">
        <f t="shared" si="16"/>
        <v>18</v>
      </c>
      <c r="O41" s="80">
        <f t="shared" si="16"/>
        <v>18</v>
      </c>
      <c r="P41" s="80">
        <f t="shared" si="16"/>
        <v>18</v>
      </c>
      <c r="Q41" s="80">
        <f t="shared" si="16"/>
        <v>18</v>
      </c>
      <c r="R41" s="80">
        <f t="shared" si="16"/>
        <v>18</v>
      </c>
      <c r="S41" s="80">
        <f t="shared" si="16"/>
        <v>18</v>
      </c>
      <c r="T41" s="80">
        <f t="shared" si="16"/>
        <v>18</v>
      </c>
      <c r="U41" s="80">
        <f t="shared" si="16"/>
        <v>18</v>
      </c>
      <c r="V41" s="80">
        <f t="shared" si="16"/>
        <v>18</v>
      </c>
      <c r="W41" s="19"/>
    </row>
    <row r="42" spans="1:34">
      <c r="W42" s="19"/>
    </row>
    <row r="43" spans="1:34" s="59" customFormat="1" ht="15.75">
      <c r="A43" s="86" t="s">
        <v>98</v>
      </c>
      <c r="B43" s="58" t="s">
        <v>84</v>
      </c>
      <c r="C43" s="58" t="s">
        <v>18</v>
      </c>
      <c r="D43" s="58" t="s">
        <v>19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4" s="59" customFormat="1" ht="15.75" customHeight="1">
      <c r="A44" s="87"/>
      <c r="B44" s="61">
        <v>0</v>
      </c>
      <c r="C44" s="62">
        <f>C38+E38+G38+I38+K38+M38+O38+Q38+S38+U38</f>
        <v>0</v>
      </c>
      <c r="D44" s="62">
        <f>D38+F38+H38+J38+L38+N38+P38+R38+T38+V38</f>
        <v>0</v>
      </c>
    </row>
    <row r="45" spans="1:34" s="59" customFormat="1" ht="15.75">
      <c r="A45" s="87"/>
      <c r="B45" s="61">
        <v>0.5</v>
      </c>
      <c r="C45" s="62">
        <f>C39+E39+G39+I39+K39+M39+O39+Q39+S39+U39</f>
        <v>105</v>
      </c>
      <c r="D45" s="62">
        <f t="shared" ref="D45:D46" si="17">D39+F39+H39+J39+L39+N39+P39+R39+T39+V39</f>
        <v>7</v>
      </c>
    </row>
    <row r="46" spans="1:34" s="59" customFormat="1" ht="15.75">
      <c r="A46" s="88"/>
      <c r="B46" s="61">
        <v>1</v>
      </c>
      <c r="C46" s="62">
        <f>C40+E40+G40+I40+K40+M40+O40+Q40+S40+U40</f>
        <v>75</v>
      </c>
      <c r="D46" s="62">
        <f t="shared" si="17"/>
        <v>173</v>
      </c>
    </row>
  </sheetData>
  <sheetProtection sheet="1" objects="1" scenarios="1" selectLockedCells="1"/>
  <mergeCells count="53">
    <mergeCell ref="X28:Y28"/>
    <mergeCell ref="X29:Y29"/>
    <mergeCell ref="X30:Y30"/>
    <mergeCell ref="X31:Y31"/>
    <mergeCell ref="X23:Y23"/>
    <mergeCell ref="X24:Y24"/>
    <mergeCell ref="X25:Y25"/>
    <mergeCell ref="X26:Y26"/>
    <mergeCell ref="X27:Y27"/>
    <mergeCell ref="AD7:AF9"/>
    <mergeCell ref="X13:Y13"/>
    <mergeCell ref="X14:Y14"/>
    <mergeCell ref="X15:Y15"/>
    <mergeCell ref="X16:Y16"/>
    <mergeCell ref="Z7:AB9"/>
    <mergeCell ref="X11:Y11"/>
    <mergeCell ref="X12:Y12"/>
    <mergeCell ref="A1:V1"/>
    <mergeCell ref="A2:V2"/>
    <mergeCell ref="A3:V3"/>
    <mergeCell ref="A4:V4"/>
    <mergeCell ref="O7:P8"/>
    <mergeCell ref="Q7:R8"/>
    <mergeCell ref="S7:T8"/>
    <mergeCell ref="U7:V8"/>
    <mergeCell ref="B5:B9"/>
    <mergeCell ref="C5:V5"/>
    <mergeCell ref="C6:H6"/>
    <mergeCell ref="I6:V6"/>
    <mergeCell ref="C7:D8"/>
    <mergeCell ref="E7:F8"/>
    <mergeCell ref="G7:H8"/>
    <mergeCell ref="X36:Y36"/>
    <mergeCell ref="A37:A40"/>
    <mergeCell ref="X37:Y37"/>
    <mergeCell ref="X38:Y38"/>
    <mergeCell ref="X39:Y39"/>
    <mergeCell ref="X34:Y34"/>
    <mergeCell ref="X35:Y35"/>
    <mergeCell ref="A43:A46"/>
    <mergeCell ref="X22:Y22"/>
    <mergeCell ref="A5:A9"/>
    <mergeCell ref="I7:J8"/>
    <mergeCell ref="K7:L8"/>
    <mergeCell ref="M7:N8"/>
    <mergeCell ref="X7:Y10"/>
    <mergeCell ref="X17:Y17"/>
    <mergeCell ref="X18:Y18"/>
    <mergeCell ref="X19:Y19"/>
    <mergeCell ref="X20:Y20"/>
    <mergeCell ref="X21:Y21"/>
    <mergeCell ref="X32:Y32"/>
    <mergeCell ref="X33:Y33"/>
  </mergeCell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opLeftCell="A4" zoomScaleNormal="100" workbookViewId="0">
      <selection activeCell="C29" sqref="C29:T29"/>
    </sheetView>
  </sheetViews>
  <sheetFormatPr defaultRowHeight="15"/>
  <cols>
    <col min="1" max="1" width="5.42578125" customWidth="1"/>
    <col min="2" max="2" width="27.140625" customWidth="1"/>
    <col min="18" max="18" width="7.5703125" customWidth="1"/>
    <col min="23" max="23" width="15.85546875" customWidth="1"/>
    <col min="24" max="26" width="9.140625" style="19"/>
    <col min="28" max="30" width="9.140625" style="19"/>
  </cols>
  <sheetData>
    <row r="1" spans="1:30" ht="18.75">
      <c r="A1" s="65"/>
      <c r="B1" s="65"/>
      <c r="C1" s="65"/>
      <c r="D1" s="65"/>
      <c r="E1" s="65"/>
      <c r="F1" s="65"/>
      <c r="G1" s="65"/>
      <c r="H1" s="64" t="s">
        <v>0</v>
      </c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30" ht="18.75">
      <c r="A2" s="65"/>
      <c r="B2" s="65"/>
      <c r="C2" s="65"/>
      <c r="D2" s="65"/>
      <c r="E2" s="65"/>
      <c r="F2" s="65"/>
      <c r="G2" s="65"/>
      <c r="H2" s="64" t="s">
        <v>83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30" ht="19.5" thickBot="1">
      <c r="A3" s="65"/>
      <c r="B3" s="65"/>
      <c r="C3" s="65"/>
      <c r="D3" s="65"/>
      <c r="E3" s="65"/>
      <c r="F3" s="65"/>
      <c r="G3" s="65"/>
      <c r="H3" s="64" t="s">
        <v>38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30" ht="12" customHeight="1" thickBot="1">
      <c r="A4" s="6"/>
      <c r="B4" s="9"/>
      <c r="C4" s="107" t="s">
        <v>3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08"/>
    </row>
    <row r="5" spans="1:30" ht="15" customHeight="1" thickBot="1">
      <c r="A5" s="159" t="s">
        <v>1</v>
      </c>
      <c r="B5" s="159" t="s">
        <v>32</v>
      </c>
      <c r="C5" s="156" t="s">
        <v>39</v>
      </c>
      <c r="D5" s="157"/>
      <c r="E5" s="157"/>
      <c r="F5" s="157"/>
      <c r="G5" s="157"/>
      <c r="H5" s="157"/>
      <c r="I5" s="157"/>
      <c r="J5" s="157"/>
      <c r="K5" s="157"/>
      <c r="L5" s="157"/>
      <c r="M5" s="107" t="s">
        <v>40</v>
      </c>
      <c r="N5" s="112"/>
      <c r="O5" s="112"/>
      <c r="P5" s="112"/>
      <c r="Q5" s="112"/>
      <c r="R5" s="112"/>
      <c r="S5" s="112"/>
      <c r="T5" s="108"/>
    </row>
    <row r="6" spans="1:30" ht="81" customHeight="1" thickBot="1">
      <c r="A6" s="160"/>
      <c r="B6" s="160"/>
      <c r="C6" s="133" t="s">
        <v>51</v>
      </c>
      <c r="D6" s="134"/>
      <c r="E6" s="133" t="s">
        <v>52</v>
      </c>
      <c r="F6" s="134"/>
      <c r="G6" s="133" t="s">
        <v>67</v>
      </c>
      <c r="H6" s="134"/>
      <c r="I6" s="133" t="s">
        <v>68</v>
      </c>
      <c r="J6" s="134"/>
      <c r="K6" s="133" t="s">
        <v>69</v>
      </c>
      <c r="L6" s="134"/>
      <c r="M6" s="162" t="s">
        <v>70</v>
      </c>
      <c r="N6" s="163"/>
      <c r="O6" s="162" t="s">
        <v>71</v>
      </c>
      <c r="P6" s="144"/>
      <c r="Q6" s="172" t="s">
        <v>72</v>
      </c>
      <c r="R6" s="171"/>
      <c r="S6" s="172" t="s">
        <v>73</v>
      </c>
      <c r="T6" s="171"/>
      <c r="V6" s="32"/>
    </row>
    <row r="7" spans="1:30" ht="39" customHeight="1">
      <c r="A7" s="160"/>
      <c r="B7" s="160"/>
      <c r="C7" s="164"/>
      <c r="D7" s="165"/>
      <c r="E7" s="164"/>
      <c r="F7" s="165"/>
      <c r="G7" s="164"/>
      <c r="H7" s="165"/>
      <c r="I7" s="164"/>
      <c r="J7" s="165"/>
      <c r="K7" s="164"/>
      <c r="L7" s="165"/>
      <c r="M7" s="164"/>
      <c r="N7" s="165"/>
      <c r="O7" s="164"/>
      <c r="P7" s="171"/>
      <c r="Q7" s="172"/>
      <c r="R7" s="171"/>
      <c r="S7" s="172"/>
      <c r="T7" s="171"/>
      <c r="V7" s="100" t="s">
        <v>85</v>
      </c>
      <c r="W7" s="166"/>
      <c r="X7" s="100" t="s">
        <v>86</v>
      </c>
      <c r="Y7" s="175"/>
      <c r="Z7" s="166"/>
      <c r="AB7" s="100" t="s">
        <v>87</v>
      </c>
      <c r="AC7" s="175"/>
      <c r="AD7" s="166"/>
    </row>
    <row r="8" spans="1:30" ht="22.15" customHeight="1">
      <c r="A8" s="160"/>
      <c r="B8" s="160"/>
      <c r="C8" s="164"/>
      <c r="D8" s="165"/>
      <c r="E8" s="164"/>
      <c r="F8" s="165"/>
      <c r="G8" s="164"/>
      <c r="H8" s="165"/>
      <c r="I8" s="164"/>
      <c r="J8" s="165"/>
      <c r="K8" s="164"/>
      <c r="L8" s="165"/>
      <c r="M8" s="164"/>
      <c r="N8" s="165"/>
      <c r="O8" s="164"/>
      <c r="P8" s="171"/>
      <c r="Q8" s="172"/>
      <c r="R8" s="171"/>
      <c r="S8" s="172"/>
      <c r="T8" s="171"/>
      <c r="V8" s="167"/>
      <c r="W8" s="168"/>
      <c r="X8" s="167"/>
      <c r="Y8" s="176"/>
      <c r="Z8" s="168"/>
      <c r="AA8" s="22"/>
      <c r="AB8" s="167"/>
      <c r="AC8" s="176"/>
      <c r="AD8" s="168"/>
    </row>
    <row r="9" spans="1:30" ht="16.5" thickBot="1">
      <c r="A9" s="161"/>
      <c r="B9" s="161"/>
      <c r="C9" s="10" t="s">
        <v>18</v>
      </c>
      <c r="D9" s="10" t="s">
        <v>19</v>
      </c>
      <c r="E9" s="10" t="s">
        <v>18</v>
      </c>
      <c r="F9" s="10" t="s">
        <v>19</v>
      </c>
      <c r="G9" s="10" t="s">
        <v>18</v>
      </c>
      <c r="H9" s="10" t="s">
        <v>19</v>
      </c>
      <c r="I9" s="10" t="s">
        <v>18</v>
      </c>
      <c r="J9" s="10" t="s">
        <v>19</v>
      </c>
      <c r="K9" s="10" t="s">
        <v>18</v>
      </c>
      <c r="L9" s="10" t="s">
        <v>19</v>
      </c>
      <c r="M9" s="10" t="s">
        <v>18</v>
      </c>
      <c r="N9" s="10" t="s">
        <v>19</v>
      </c>
      <c r="O9" s="10" t="s">
        <v>18</v>
      </c>
      <c r="P9" s="10" t="s">
        <v>19</v>
      </c>
      <c r="Q9" s="10" t="s">
        <v>18</v>
      </c>
      <c r="R9" s="10" t="s">
        <v>19</v>
      </c>
      <c r="S9" s="10" t="s">
        <v>18</v>
      </c>
      <c r="T9" s="10" t="s">
        <v>19</v>
      </c>
      <c r="V9" s="167"/>
      <c r="W9" s="168"/>
      <c r="X9" s="169"/>
      <c r="Y9" s="177"/>
      <c r="Z9" s="170"/>
      <c r="AA9" s="22"/>
      <c r="AB9" s="169"/>
      <c r="AC9" s="177"/>
      <c r="AD9" s="170"/>
    </row>
    <row r="10" spans="1:30" ht="16.5" thickBot="1">
      <c r="A10" s="3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V10" s="169"/>
      <c r="W10" s="170"/>
      <c r="X10" s="23">
        <v>0</v>
      </c>
      <c r="Y10" s="24">
        <v>0.5</v>
      </c>
      <c r="Z10" s="25">
        <v>1</v>
      </c>
      <c r="AA10" s="22"/>
      <c r="AB10" s="26">
        <v>0</v>
      </c>
      <c r="AC10" s="24">
        <v>0.5</v>
      </c>
      <c r="AD10" s="25">
        <v>1</v>
      </c>
    </row>
    <row r="11" spans="1:30" ht="16.5" thickBot="1">
      <c r="A11" s="7">
        <v>1</v>
      </c>
      <c r="B11" s="33" t="str">
        <f>Позн.разв.!B11</f>
        <v>Ананьин Михаил</v>
      </c>
      <c r="C11" s="67">
        <v>0.5</v>
      </c>
      <c r="D11" s="67">
        <v>1</v>
      </c>
      <c r="E11" s="67">
        <v>0.5</v>
      </c>
      <c r="F11" s="67">
        <v>1</v>
      </c>
      <c r="G11" s="67">
        <v>0.5</v>
      </c>
      <c r="H11" s="67">
        <v>0.5</v>
      </c>
      <c r="I11" s="67">
        <v>0.5</v>
      </c>
      <c r="J11" s="67">
        <v>0.5</v>
      </c>
      <c r="K11" s="67">
        <v>0.5</v>
      </c>
      <c r="L11" s="67">
        <v>0.5</v>
      </c>
      <c r="M11" s="67">
        <v>0.5</v>
      </c>
      <c r="N11" s="67">
        <v>0.5</v>
      </c>
      <c r="O11" s="67">
        <v>0.5</v>
      </c>
      <c r="P11" s="67">
        <v>1</v>
      </c>
      <c r="Q11" s="67">
        <v>0.5</v>
      </c>
      <c r="R11" s="67">
        <v>1</v>
      </c>
      <c r="S11" s="67">
        <v>0.5</v>
      </c>
      <c r="T11" s="67">
        <v>1</v>
      </c>
      <c r="V11" s="90" t="str">
        <f>B11</f>
        <v>Ананьин Михаил</v>
      </c>
      <c r="W11" s="90"/>
      <c r="X11" s="27">
        <f>COUNTIFS(C$9:T$9,"СГ",C11:T11,0)</f>
        <v>0</v>
      </c>
      <c r="Y11" s="28">
        <f>COUNTIFS(C$9:T$9,"СГ",C11:T11,0.5)</f>
        <v>9</v>
      </c>
      <c r="Z11" s="28">
        <f>COUNTIFS(C$9:T$9,"СГ",C11:T11,1)</f>
        <v>0</v>
      </c>
      <c r="AA11" s="22"/>
      <c r="AB11" s="28">
        <f>COUNTIFS(C$9:T$9,"КГ",C11:T11,0)</f>
        <v>0</v>
      </c>
      <c r="AC11" s="28">
        <f>COUNTIFS(C$9:T$9,"КГ",C11:T11,0.5)</f>
        <v>4</v>
      </c>
      <c r="AD11" s="28">
        <f>COUNTIFS(C$9:T$9,"КГ",C11:T11,1)</f>
        <v>5</v>
      </c>
    </row>
    <row r="12" spans="1:30" ht="16.5" thickBot="1">
      <c r="A12" s="7">
        <v>2</v>
      </c>
      <c r="B12" s="33" t="str">
        <f>Позн.разв.!B12</f>
        <v>Арсентьева Мария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>
        <v>1</v>
      </c>
      <c r="M12" s="67">
        <v>1</v>
      </c>
      <c r="N12" s="67">
        <v>1</v>
      </c>
      <c r="O12" s="67">
        <v>1</v>
      </c>
      <c r="P12" s="67">
        <v>1</v>
      </c>
      <c r="Q12" s="67">
        <v>1</v>
      </c>
      <c r="R12" s="67">
        <v>1</v>
      </c>
      <c r="S12" s="67">
        <v>1</v>
      </c>
      <c r="T12" s="67">
        <v>1</v>
      </c>
      <c r="V12" s="90" t="str">
        <f t="shared" ref="V12:V33" si="0">B12</f>
        <v>Арсентьева Мария</v>
      </c>
      <c r="W12" s="90"/>
      <c r="X12" s="27">
        <f>COUNTIFS(C$9:T$9,"СГ",C12:T12,0)</f>
        <v>0</v>
      </c>
      <c r="Y12" s="28">
        <f t="shared" ref="Y12:Y33" si="1">COUNTIFS(C$9:T$9,"СГ",C12:T12,0.5)</f>
        <v>0</v>
      </c>
      <c r="Z12" s="28">
        <f t="shared" ref="Z12:Z33" si="2">COUNTIFS(C$9:T$9,"СГ",C12:T12,1)</f>
        <v>9</v>
      </c>
      <c r="AA12" s="22"/>
      <c r="AB12" s="28">
        <f t="shared" ref="AB12:AB33" si="3">COUNTIFS(C$9:T$9,"КГ",C12:T12,0)</f>
        <v>0</v>
      </c>
      <c r="AC12" s="28">
        <f t="shared" ref="AC12:AC33" si="4">COUNTIFS(C$9:T$9,"КГ",C12:T12,0.5)</f>
        <v>0</v>
      </c>
      <c r="AD12" s="28">
        <f t="shared" ref="AD12:AD33" si="5">COUNTIFS(C$9:T$9,"КГ",C12:T12,1)</f>
        <v>9</v>
      </c>
    </row>
    <row r="13" spans="1:30" ht="16.5" thickBot="1">
      <c r="A13" s="7">
        <v>3</v>
      </c>
      <c r="B13" s="33" t="str">
        <f>Позн.разв.!B13</f>
        <v>Борисенкова Лада</v>
      </c>
      <c r="C13" s="67">
        <v>0.5</v>
      </c>
      <c r="D13" s="67">
        <v>1</v>
      </c>
      <c r="E13" s="67">
        <v>0.5</v>
      </c>
      <c r="F13" s="67">
        <v>1</v>
      </c>
      <c r="G13" s="67">
        <v>0.5</v>
      </c>
      <c r="H13" s="67">
        <v>1</v>
      </c>
      <c r="I13" s="67">
        <v>0.5</v>
      </c>
      <c r="J13" s="67">
        <v>1</v>
      </c>
      <c r="K13" s="67">
        <v>0.5</v>
      </c>
      <c r="L13" s="67">
        <v>1</v>
      </c>
      <c r="M13" s="67">
        <v>0.5</v>
      </c>
      <c r="N13" s="67">
        <v>1</v>
      </c>
      <c r="O13" s="67">
        <v>1</v>
      </c>
      <c r="P13" s="67">
        <v>1</v>
      </c>
      <c r="Q13" s="67">
        <v>1</v>
      </c>
      <c r="R13" s="67">
        <v>1</v>
      </c>
      <c r="S13" s="67">
        <v>1</v>
      </c>
      <c r="T13" s="67">
        <v>1</v>
      </c>
      <c r="V13" s="90" t="str">
        <f t="shared" si="0"/>
        <v>Борисенкова Лада</v>
      </c>
      <c r="W13" s="90"/>
      <c r="X13" s="27">
        <f t="shared" ref="X13:X33" si="6">COUNTIFS(C$9:T$9,"СГ",C13:T13,0)</f>
        <v>0</v>
      </c>
      <c r="Y13" s="28">
        <f t="shared" si="1"/>
        <v>6</v>
      </c>
      <c r="Z13" s="28">
        <f t="shared" si="2"/>
        <v>3</v>
      </c>
      <c r="AA13" s="22"/>
      <c r="AB13" s="28">
        <f t="shared" si="3"/>
        <v>0</v>
      </c>
      <c r="AC13" s="28">
        <f t="shared" si="4"/>
        <v>0</v>
      </c>
      <c r="AD13" s="28">
        <f t="shared" si="5"/>
        <v>9</v>
      </c>
    </row>
    <row r="14" spans="1:30" ht="16.5" thickBot="1">
      <c r="A14" s="7">
        <v>4</v>
      </c>
      <c r="B14" s="33" t="str">
        <f>Позн.разв.!B14</f>
        <v>Додонов Максим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>
        <v>1</v>
      </c>
      <c r="L14" s="67">
        <v>1</v>
      </c>
      <c r="M14" s="67">
        <v>1</v>
      </c>
      <c r="N14" s="67">
        <v>1</v>
      </c>
      <c r="O14" s="67">
        <v>1</v>
      </c>
      <c r="P14" s="67">
        <v>1</v>
      </c>
      <c r="Q14" s="67">
        <v>1</v>
      </c>
      <c r="R14" s="67">
        <v>1</v>
      </c>
      <c r="S14" s="67">
        <v>1</v>
      </c>
      <c r="T14" s="67">
        <v>1</v>
      </c>
      <c r="V14" s="90" t="str">
        <f t="shared" si="0"/>
        <v>Додонов Максим</v>
      </c>
      <c r="W14" s="90"/>
      <c r="X14" s="27">
        <f t="shared" si="6"/>
        <v>0</v>
      </c>
      <c r="Y14" s="28">
        <f t="shared" si="1"/>
        <v>0</v>
      </c>
      <c r="Z14" s="28">
        <f t="shared" si="2"/>
        <v>9</v>
      </c>
      <c r="AA14" s="22"/>
      <c r="AB14" s="28">
        <f t="shared" si="3"/>
        <v>0</v>
      </c>
      <c r="AC14" s="28">
        <f t="shared" si="4"/>
        <v>0</v>
      </c>
      <c r="AD14" s="28">
        <f t="shared" si="5"/>
        <v>9</v>
      </c>
    </row>
    <row r="15" spans="1:30" ht="16.5" thickBot="1">
      <c r="A15" s="7">
        <v>5</v>
      </c>
      <c r="B15" s="33" t="str">
        <f>Позн.разв.!B15</f>
        <v>Казаков Максим</v>
      </c>
      <c r="C15" s="67">
        <v>1</v>
      </c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>
        <v>1</v>
      </c>
      <c r="K15" s="67">
        <v>1</v>
      </c>
      <c r="L15" s="67">
        <v>1</v>
      </c>
      <c r="M15" s="67">
        <v>0.5</v>
      </c>
      <c r="N15" s="67">
        <v>1</v>
      </c>
      <c r="O15" s="67">
        <v>0.5</v>
      </c>
      <c r="P15" s="67">
        <v>1</v>
      </c>
      <c r="Q15" s="67">
        <v>1</v>
      </c>
      <c r="R15" s="67">
        <v>1</v>
      </c>
      <c r="S15" s="67">
        <v>1</v>
      </c>
      <c r="T15" s="67">
        <v>1</v>
      </c>
      <c r="V15" s="90" t="str">
        <f t="shared" si="0"/>
        <v>Казаков Максим</v>
      </c>
      <c r="W15" s="90"/>
      <c r="X15" s="27">
        <f t="shared" si="6"/>
        <v>0</v>
      </c>
      <c r="Y15" s="28">
        <f t="shared" si="1"/>
        <v>2</v>
      </c>
      <c r="Z15" s="28">
        <f t="shared" si="2"/>
        <v>7</v>
      </c>
      <c r="AA15" s="22"/>
      <c r="AB15" s="28">
        <f t="shared" si="3"/>
        <v>0</v>
      </c>
      <c r="AC15" s="28">
        <f t="shared" si="4"/>
        <v>0</v>
      </c>
      <c r="AD15" s="28">
        <f t="shared" si="5"/>
        <v>9</v>
      </c>
    </row>
    <row r="16" spans="1:30" ht="16.5" thickBot="1">
      <c r="A16" s="7">
        <v>6</v>
      </c>
      <c r="B16" s="33" t="str">
        <f>Позн.разв.!B16</f>
        <v>Котов Евгений</v>
      </c>
      <c r="C16" s="67">
        <v>0.5</v>
      </c>
      <c r="D16" s="67">
        <v>1</v>
      </c>
      <c r="E16" s="67">
        <v>0.5</v>
      </c>
      <c r="F16" s="67">
        <v>1</v>
      </c>
      <c r="G16" s="67">
        <v>0.5</v>
      </c>
      <c r="H16" s="67">
        <v>1</v>
      </c>
      <c r="I16" s="67">
        <v>0.5</v>
      </c>
      <c r="J16" s="67">
        <v>1</v>
      </c>
      <c r="K16" s="67">
        <v>0.5</v>
      </c>
      <c r="L16" s="67">
        <v>1</v>
      </c>
      <c r="M16" s="67">
        <v>1</v>
      </c>
      <c r="N16" s="67">
        <v>1</v>
      </c>
      <c r="O16" s="67">
        <v>1</v>
      </c>
      <c r="P16" s="67">
        <v>1</v>
      </c>
      <c r="Q16" s="67">
        <v>1</v>
      </c>
      <c r="R16" s="67">
        <v>1</v>
      </c>
      <c r="S16" s="67">
        <v>1</v>
      </c>
      <c r="T16" s="67">
        <v>1</v>
      </c>
      <c r="V16" s="90" t="str">
        <f t="shared" si="0"/>
        <v>Котов Евгений</v>
      </c>
      <c r="W16" s="90"/>
      <c r="X16" s="27">
        <f t="shared" si="6"/>
        <v>0</v>
      </c>
      <c r="Y16" s="28">
        <f t="shared" si="1"/>
        <v>5</v>
      </c>
      <c r="Z16" s="28">
        <f t="shared" si="2"/>
        <v>4</v>
      </c>
      <c r="AA16" s="22"/>
      <c r="AB16" s="28">
        <f t="shared" si="3"/>
        <v>0</v>
      </c>
      <c r="AC16" s="28">
        <f t="shared" si="4"/>
        <v>0</v>
      </c>
      <c r="AD16" s="28">
        <f t="shared" si="5"/>
        <v>9</v>
      </c>
    </row>
    <row r="17" spans="1:30" ht="16.5" thickBot="1">
      <c r="A17" s="7">
        <v>7</v>
      </c>
      <c r="B17" s="33" t="str">
        <f>Позн.разв.!B17</f>
        <v>Красноперов Ярослав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V17" s="90" t="str">
        <f t="shared" si="0"/>
        <v>Красноперов Ярослав</v>
      </c>
      <c r="W17" s="90"/>
      <c r="X17" s="27">
        <f t="shared" si="6"/>
        <v>0</v>
      </c>
      <c r="Y17" s="28">
        <f t="shared" si="1"/>
        <v>0</v>
      </c>
      <c r="Z17" s="28">
        <f t="shared" si="2"/>
        <v>0</v>
      </c>
      <c r="AA17" s="22"/>
      <c r="AB17" s="28">
        <f t="shared" si="3"/>
        <v>0</v>
      </c>
      <c r="AC17" s="28">
        <f t="shared" si="4"/>
        <v>0</v>
      </c>
      <c r="AD17" s="28">
        <f t="shared" si="5"/>
        <v>0</v>
      </c>
    </row>
    <row r="18" spans="1:30" ht="16.5" thickBot="1">
      <c r="A18" s="7">
        <v>8</v>
      </c>
      <c r="B18" s="33" t="str">
        <f>Позн.разв.!B18</f>
        <v>Кривицкий Евгений</v>
      </c>
      <c r="C18" s="67">
        <v>1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S18" s="67">
        <v>1</v>
      </c>
      <c r="T18" s="67">
        <v>1</v>
      </c>
      <c r="V18" s="90" t="str">
        <f t="shared" si="0"/>
        <v>Кривицкий Евгений</v>
      </c>
      <c r="W18" s="90"/>
      <c r="X18" s="27">
        <f t="shared" si="6"/>
        <v>0</v>
      </c>
      <c r="Y18" s="28">
        <f t="shared" si="1"/>
        <v>0</v>
      </c>
      <c r="Z18" s="28">
        <f t="shared" si="2"/>
        <v>9</v>
      </c>
      <c r="AA18" s="22"/>
      <c r="AB18" s="28">
        <f t="shared" si="3"/>
        <v>0</v>
      </c>
      <c r="AC18" s="28">
        <f t="shared" si="4"/>
        <v>0</v>
      </c>
      <c r="AD18" s="28">
        <f t="shared" si="5"/>
        <v>9</v>
      </c>
    </row>
    <row r="19" spans="1:30" ht="16.5" thickBot="1">
      <c r="A19" s="7">
        <v>9</v>
      </c>
      <c r="B19" s="33" t="str">
        <f>Позн.разв.!B19</f>
        <v>Кукушкин Матвей</v>
      </c>
      <c r="C19" s="67">
        <v>1</v>
      </c>
      <c r="D19" s="67">
        <v>1</v>
      </c>
      <c r="E19" s="67">
        <v>1</v>
      </c>
      <c r="F19" s="67">
        <v>1</v>
      </c>
      <c r="G19" s="67">
        <v>1</v>
      </c>
      <c r="H19" s="67">
        <v>1</v>
      </c>
      <c r="I19" s="67">
        <v>1</v>
      </c>
      <c r="J19" s="67">
        <v>1</v>
      </c>
      <c r="K19" s="67">
        <v>1</v>
      </c>
      <c r="L19" s="67">
        <v>1</v>
      </c>
      <c r="M19" s="67">
        <v>0.5</v>
      </c>
      <c r="N19" s="67">
        <v>1</v>
      </c>
      <c r="O19" s="67">
        <v>0.5</v>
      </c>
      <c r="P19" s="67">
        <v>1</v>
      </c>
      <c r="Q19" s="67">
        <v>0.5</v>
      </c>
      <c r="R19" s="67">
        <v>1</v>
      </c>
      <c r="S19" s="67">
        <v>0.5</v>
      </c>
      <c r="T19" s="67">
        <v>1</v>
      </c>
      <c r="V19" s="90" t="str">
        <f t="shared" si="0"/>
        <v>Кукушкин Матвей</v>
      </c>
      <c r="W19" s="90"/>
      <c r="X19" s="27">
        <f t="shared" si="6"/>
        <v>0</v>
      </c>
      <c r="Y19" s="28">
        <f t="shared" si="1"/>
        <v>4</v>
      </c>
      <c r="Z19" s="28">
        <f t="shared" si="2"/>
        <v>5</v>
      </c>
      <c r="AA19" s="22"/>
      <c r="AB19" s="28">
        <f t="shared" si="3"/>
        <v>0</v>
      </c>
      <c r="AC19" s="28">
        <f t="shared" si="4"/>
        <v>0</v>
      </c>
      <c r="AD19" s="28">
        <f t="shared" si="5"/>
        <v>9</v>
      </c>
    </row>
    <row r="20" spans="1:30" ht="16.5" thickBot="1">
      <c r="A20" s="7">
        <v>10</v>
      </c>
      <c r="B20" s="33" t="str">
        <f>Позн.разв.!B20</f>
        <v>Меркулова Софья</v>
      </c>
      <c r="C20" s="67">
        <v>1</v>
      </c>
      <c r="D20" s="67">
        <v>1</v>
      </c>
      <c r="E20" s="67">
        <v>1</v>
      </c>
      <c r="F20" s="67">
        <v>1</v>
      </c>
      <c r="G20" s="67">
        <v>1</v>
      </c>
      <c r="H20" s="67">
        <v>1</v>
      </c>
      <c r="I20" s="67">
        <v>1</v>
      </c>
      <c r="J20" s="67">
        <v>1</v>
      </c>
      <c r="K20" s="67">
        <v>1</v>
      </c>
      <c r="L20" s="67">
        <v>1</v>
      </c>
      <c r="M20" s="67">
        <v>0.5</v>
      </c>
      <c r="N20" s="67">
        <v>1</v>
      </c>
      <c r="O20" s="67">
        <v>1</v>
      </c>
      <c r="P20" s="67">
        <v>1</v>
      </c>
      <c r="Q20" s="67">
        <v>1</v>
      </c>
      <c r="R20" s="67">
        <v>1</v>
      </c>
      <c r="S20" s="67">
        <v>1</v>
      </c>
      <c r="T20" s="67">
        <v>1</v>
      </c>
      <c r="V20" s="90" t="str">
        <f t="shared" si="0"/>
        <v>Меркулова Софья</v>
      </c>
      <c r="W20" s="90"/>
      <c r="X20" s="27">
        <f t="shared" si="6"/>
        <v>0</v>
      </c>
      <c r="Y20" s="28">
        <f t="shared" si="1"/>
        <v>1</v>
      </c>
      <c r="Z20" s="28">
        <f t="shared" si="2"/>
        <v>8</v>
      </c>
      <c r="AA20" s="22"/>
      <c r="AB20" s="28">
        <f t="shared" si="3"/>
        <v>0</v>
      </c>
      <c r="AC20" s="28">
        <f t="shared" si="4"/>
        <v>0</v>
      </c>
      <c r="AD20" s="28">
        <f t="shared" si="5"/>
        <v>9</v>
      </c>
    </row>
    <row r="21" spans="1:30" ht="16.5" thickBot="1">
      <c r="A21" s="7">
        <v>11</v>
      </c>
      <c r="B21" s="33" t="str">
        <f>Позн.разв.!B21</f>
        <v>Платонова Таисия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V21" s="90" t="str">
        <f t="shared" si="0"/>
        <v>Платонова Таисия</v>
      </c>
      <c r="W21" s="90"/>
      <c r="X21" s="27">
        <f t="shared" si="6"/>
        <v>0</v>
      </c>
      <c r="Y21" s="28">
        <f t="shared" si="1"/>
        <v>0</v>
      </c>
      <c r="Z21" s="28">
        <f t="shared" si="2"/>
        <v>0</v>
      </c>
      <c r="AA21" s="22"/>
      <c r="AB21" s="28">
        <f t="shared" si="3"/>
        <v>0</v>
      </c>
      <c r="AC21" s="28">
        <f t="shared" si="4"/>
        <v>0</v>
      </c>
      <c r="AD21" s="28">
        <f t="shared" si="5"/>
        <v>0</v>
      </c>
    </row>
    <row r="22" spans="1:30" ht="16.5" thickBot="1">
      <c r="A22" s="7">
        <v>12</v>
      </c>
      <c r="B22" s="33" t="str">
        <f>Позн.разв.!B22</f>
        <v>Родионов Макар</v>
      </c>
      <c r="C22" s="67">
        <v>0.5</v>
      </c>
      <c r="D22" s="67">
        <v>1</v>
      </c>
      <c r="E22" s="67">
        <v>0.5</v>
      </c>
      <c r="F22" s="67">
        <v>1</v>
      </c>
      <c r="G22" s="67">
        <v>0.5</v>
      </c>
      <c r="H22" s="67">
        <v>0.5</v>
      </c>
      <c r="I22" s="67">
        <v>0.5</v>
      </c>
      <c r="J22" s="67">
        <v>0.5</v>
      </c>
      <c r="K22" s="67">
        <v>0.5</v>
      </c>
      <c r="L22" s="67">
        <v>0.5</v>
      </c>
      <c r="M22" s="67">
        <v>0.5</v>
      </c>
      <c r="N22" s="67">
        <v>0.5</v>
      </c>
      <c r="O22" s="67">
        <v>0.5</v>
      </c>
      <c r="P22" s="67">
        <v>1</v>
      </c>
      <c r="Q22" s="67">
        <v>0.5</v>
      </c>
      <c r="R22" s="67">
        <v>1</v>
      </c>
      <c r="S22" s="67">
        <v>0.5</v>
      </c>
      <c r="T22" s="67">
        <v>1</v>
      </c>
      <c r="V22" s="90" t="str">
        <f t="shared" si="0"/>
        <v>Родионов Макар</v>
      </c>
      <c r="W22" s="90"/>
      <c r="X22" s="27">
        <f t="shared" si="6"/>
        <v>0</v>
      </c>
      <c r="Y22" s="28">
        <f t="shared" si="1"/>
        <v>9</v>
      </c>
      <c r="Z22" s="28">
        <f t="shared" si="2"/>
        <v>0</v>
      </c>
      <c r="AA22" s="22"/>
      <c r="AB22" s="28">
        <f t="shared" si="3"/>
        <v>0</v>
      </c>
      <c r="AC22" s="28">
        <f t="shared" si="4"/>
        <v>4</v>
      </c>
      <c r="AD22" s="28">
        <f t="shared" si="5"/>
        <v>5</v>
      </c>
    </row>
    <row r="23" spans="1:30" ht="16.5" thickBot="1">
      <c r="A23" s="7">
        <v>13</v>
      </c>
      <c r="B23" s="33" t="str">
        <f>Позн.разв.!B23</f>
        <v>Рунова Александра</v>
      </c>
      <c r="C23" s="67">
        <v>0.5</v>
      </c>
      <c r="D23" s="67">
        <v>1</v>
      </c>
      <c r="E23" s="67">
        <v>0.5</v>
      </c>
      <c r="F23" s="67">
        <v>1</v>
      </c>
      <c r="G23" s="67">
        <v>0.5</v>
      </c>
      <c r="H23" s="67">
        <v>1</v>
      </c>
      <c r="I23" s="67">
        <v>0.5</v>
      </c>
      <c r="J23" s="67">
        <v>1</v>
      </c>
      <c r="K23" s="67">
        <v>0.5</v>
      </c>
      <c r="L23" s="67">
        <v>1</v>
      </c>
      <c r="M23" s="67">
        <v>0.5</v>
      </c>
      <c r="N23" s="67">
        <v>1</v>
      </c>
      <c r="O23" s="67">
        <v>0.5</v>
      </c>
      <c r="P23" s="67">
        <v>0.5</v>
      </c>
      <c r="Q23" s="67">
        <v>1</v>
      </c>
      <c r="R23" s="67">
        <v>0.5</v>
      </c>
      <c r="S23" s="67">
        <v>0.5</v>
      </c>
      <c r="T23" s="67">
        <v>0.5</v>
      </c>
      <c r="V23" s="90" t="str">
        <f t="shared" si="0"/>
        <v>Рунова Александра</v>
      </c>
      <c r="W23" s="90"/>
      <c r="X23" s="27">
        <f t="shared" si="6"/>
        <v>0</v>
      </c>
      <c r="Y23" s="28">
        <f t="shared" si="1"/>
        <v>8</v>
      </c>
      <c r="Z23" s="28">
        <f t="shared" si="2"/>
        <v>1</v>
      </c>
      <c r="AA23" s="22"/>
      <c r="AB23" s="28">
        <f t="shared" si="3"/>
        <v>0</v>
      </c>
      <c r="AC23" s="28">
        <f t="shared" si="4"/>
        <v>3</v>
      </c>
      <c r="AD23" s="28">
        <f t="shared" si="5"/>
        <v>6</v>
      </c>
    </row>
    <row r="24" spans="1:30" ht="16.5" thickBot="1">
      <c r="A24" s="7">
        <v>14</v>
      </c>
      <c r="B24" s="33" t="str">
        <f>Позн.разв.!B24</f>
        <v>Савельев Кирилл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0.5</v>
      </c>
      <c r="P24" s="67">
        <v>1</v>
      </c>
      <c r="Q24" s="67">
        <v>1</v>
      </c>
      <c r="R24" s="67">
        <v>1</v>
      </c>
      <c r="S24" s="67">
        <v>1</v>
      </c>
      <c r="T24" s="67">
        <v>1</v>
      </c>
      <c r="V24" s="90" t="str">
        <f t="shared" si="0"/>
        <v>Савельев Кирилл</v>
      </c>
      <c r="W24" s="90"/>
      <c r="X24" s="27">
        <f t="shared" si="6"/>
        <v>0</v>
      </c>
      <c r="Y24" s="28">
        <f t="shared" si="1"/>
        <v>1</v>
      </c>
      <c r="Z24" s="28">
        <f t="shared" si="2"/>
        <v>8</v>
      </c>
      <c r="AA24" s="22"/>
      <c r="AB24" s="28">
        <f t="shared" si="3"/>
        <v>0</v>
      </c>
      <c r="AC24" s="28">
        <f t="shared" si="4"/>
        <v>0</v>
      </c>
      <c r="AD24" s="28">
        <f t="shared" si="5"/>
        <v>9</v>
      </c>
    </row>
    <row r="25" spans="1:30" ht="16.5" thickBot="1">
      <c r="A25" s="7">
        <v>15</v>
      </c>
      <c r="B25" s="33" t="str">
        <f>Позн.разв.!B25</f>
        <v>Трембицкая Ульяна</v>
      </c>
      <c r="C25" s="67">
        <v>1</v>
      </c>
      <c r="D25" s="67">
        <v>1</v>
      </c>
      <c r="E25" s="67">
        <v>1</v>
      </c>
      <c r="F25" s="67">
        <v>1</v>
      </c>
      <c r="G25" s="67">
        <v>1</v>
      </c>
      <c r="H25" s="67">
        <v>1</v>
      </c>
      <c r="I25" s="67">
        <v>1</v>
      </c>
      <c r="J25" s="67">
        <v>1</v>
      </c>
      <c r="K25" s="67">
        <v>1</v>
      </c>
      <c r="L25" s="67">
        <v>1</v>
      </c>
      <c r="M25" s="67">
        <v>0.5</v>
      </c>
      <c r="N25" s="67">
        <v>1</v>
      </c>
      <c r="O25" s="67">
        <v>0.5</v>
      </c>
      <c r="P25" s="67">
        <v>0.5</v>
      </c>
      <c r="Q25" s="67">
        <v>0.5</v>
      </c>
      <c r="R25" s="67">
        <v>0.5</v>
      </c>
      <c r="S25" s="67">
        <v>0.5</v>
      </c>
      <c r="T25" s="67">
        <v>0.5</v>
      </c>
      <c r="V25" s="90" t="str">
        <f t="shared" si="0"/>
        <v>Трембицкая Ульяна</v>
      </c>
      <c r="W25" s="90"/>
      <c r="X25" s="27">
        <f t="shared" si="6"/>
        <v>0</v>
      </c>
      <c r="Y25" s="28">
        <f t="shared" si="1"/>
        <v>4</v>
      </c>
      <c r="Z25" s="28">
        <f t="shared" si="2"/>
        <v>5</v>
      </c>
      <c r="AA25" s="22"/>
      <c r="AB25" s="28">
        <f t="shared" si="3"/>
        <v>0</v>
      </c>
      <c r="AC25" s="28">
        <f t="shared" si="4"/>
        <v>3</v>
      </c>
      <c r="AD25" s="28">
        <f t="shared" si="5"/>
        <v>6</v>
      </c>
    </row>
    <row r="26" spans="1:30" ht="16.5" thickBot="1">
      <c r="A26" s="7">
        <v>16</v>
      </c>
      <c r="B26" s="33" t="str">
        <f>Позн.разв.!B26</f>
        <v>Туголукова Вероника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1</v>
      </c>
      <c r="P26" s="67">
        <v>1</v>
      </c>
      <c r="Q26" s="67">
        <v>1</v>
      </c>
      <c r="R26" s="67">
        <v>1</v>
      </c>
      <c r="S26" s="67">
        <v>1</v>
      </c>
      <c r="T26" s="67">
        <v>1</v>
      </c>
      <c r="V26" s="90" t="str">
        <f t="shared" si="0"/>
        <v>Туголукова Вероника</v>
      </c>
      <c r="W26" s="90"/>
      <c r="X26" s="27">
        <f t="shared" si="6"/>
        <v>0</v>
      </c>
      <c r="Y26" s="28">
        <f t="shared" si="1"/>
        <v>0</v>
      </c>
      <c r="Z26" s="28">
        <f t="shared" si="2"/>
        <v>9</v>
      </c>
      <c r="AA26" s="22"/>
      <c r="AB26" s="28">
        <f t="shared" si="3"/>
        <v>0</v>
      </c>
      <c r="AC26" s="28">
        <f t="shared" si="4"/>
        <v>0</v>
      </c>
      <c r="AD26" s="28">
        <f t="shared" si="5"/>
        <v>9</v>
      </c>
    </row>
    <row r="27" spans="1:30" ht="16.5" thickBot="1">
      <c r="A27" s="7">
        <v>17</v>
      </c>
      <c r="B27" s="33" t="str">
        <f>Позн.разв.!B27</f>
        <v>Фишер Филипп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7">
        <v>0.5</v>
      </c>
      <c r="N27" s="67">
        <v>1</v>
      </c>
      <c r="O27" s="67">
        <v>1</v>
      </c>
      <c r="P27" s="67">
        <v>1</v>
      </c>
      <c r="Q27" s="67">
        <v>1</v>
      </c>
      <c r="R27" s="67">
        <v>1</v>
      </c>
      <c r="S27" s="67">
        <v>1</v>
      </c>
      <c r="T27" s="67">
        <v>1</v>
      </c>
      <c r="V27" s="90" t="str">
        <f t="shared" si="0"/>
        <v>Фишер Филипп</v>
      </c>
      <c r="W27" s="90"/>
      <c r="X27" s="27">
        <f t="shared" si="6"/>
        <v>0</v>
      </c>
      <c r="Y27" s="28">
        <f t="shared" si="1"/>
        <v>1</v>
      </c>
      <c r="Z27" s="28">
        <f t="shared" si="2"/>
        <v>8</v>
      </c>
      <c r="AA27" s="22"/>
      <c r="AB27" s="28">
        <f t="shared" si="3"/>
        <v>0</v>
      </c>
      <c r="AC27" s="28">
        <f t="shared" si="4"/>
        <v>0</v>
      </c>
      <c r="AD27" s="28">
        <f t="shared" si="5"/>
        <v>9</v>
      </c>
    </row>
    <row r="28" spans="1:30" ht="16.5" thickBot="1">
      <c r="A28" s="7">
        <v>18</v>
      </c>
      <c r="B28" s="33" t="str">
        <f>Позн.разв.!B28</f>
        <v>Хвастюк Михаил</v>
      </c>
      <c r="C28" s="67">
        <v>1</v>
      </c>
      <c r="D28" s="67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0.5</v>
      </c>
      <c r="N28" s="67">
        <v>1</v>
      </c>
      <c r="O28" s="67">
        <v>0.5</v>
      </c>
      <c r="P28" s="67">
        <v>1</v>
      </c>
      <c r="Q28" s="67">
        <v>0.5</v>
      </c>
      <c r="R28" s="67">
        <v>1</v>
      </c>
      <c r="S28" s="67">
        <v>0.5</v>
      </c>
      <c r="T28" s="67">
        <v>1</v>
      </c>
      <c r="V28" s="90" t="str">
        <f t="shared" si="0"/>
        <v>Хвастюк Михаил</v>
      </c>
      <c r="W28" s="90"/>
      <c r="X28" s="27">
        <f t="shared" si="6"/>
        <v>0</v>
      </c>
      <c r="Y28" s="28">
        <f t="shared" si="1"/>
        <v>4</v>
      </c>
      <c r="Z28" s="28">
        <f t="shared" si="2"/>
        <v>5</v>
      </c>
      <c r="AA28" s="22"/>
      <c r="AB28" s="28">
        <f t="shared" si="3"/>
        <v>0</v>
      </c>
      <c r="AC28" s="28">
        <f t="shared" si="4"/>
        <v>0</v>
      </c>
      <c r="AD28" s="28">
        <f t="shared" si="5"/>
        <v>9</v>
      </c>
    </row>
    <row r="29" spans="1:30" ht="16.5" thickBot="1">
      <c r="A29" s="7">
        <v>19</v>
      </c>
      <c r="B29" s="33" t="str">
        <f>Позн.разв.!B29</f>
        <v>Шпортенко Ева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V29" s="90" t="str">
        <f t="shared" si="0"/>
        <v>Шпортенко Ева</v>
      </c>
      <c r="W29" s="90"/>
      <c r="X29" s="27">
        <f t="shared" si="6"/>
        <v>0</v>
      </c>
      <c r="Y29" s="28">
        <f t="shared" si="1"/>
        <v>0</v>
      </c>
      <c r="Z29" s="28">
        <f t="shared" si="2"/>
        <v>0</v>
      </c>
      <c r="AA29" s="22"/>
      <c r="AB29" s="28">
        <f t="shared" si="3"/>
        <v>0</v>
      </c>
      <c r="AC29" s="28">
        <f t="shared" si="4"/>
        <v>0</v>
      </c>
      <c r="AD29" s="28">
        <f t="shared" si="5"/>
        <v>0</v>
      </c>
    </row>
    <row r="30" spans="1:30" ht="16.5" thickBot="1">
      <c r="A30" s="7">
        <v>20</v>
      </c>
      <c r="B30" s="33" t="str">
        <f>Позн.разв.!B30</f>
        <v>Юдин Лука</v>
      </c>
      <c r="C30" s="67">
        <v>1</v>
      </c>
      <c r="D30" s="67">
        <v>1</v>
      </c>
      <c r="E30" s="67">
        <v>1</v>
      </c>
      <c r="F30" s="67">
        <v>1</v>
      </c>
      <c r="G30" s="67">
        <v>1</v>
      </c>
      <c r="H30" s="67">
        <v>1</v>
      </c>
      <c r="I30" s="67">
        <v>1</v>
      </c>
      <c r="J30" s="67">
        <v>1</v>
      </c>
      <c r="K30" s="67">
        <v>1</v>
      </c>
      <c r="L30" s="67">
        <v>1</v>
      </c>
      <c r="M30" s="67">
        <v>1</v>
      </c>
      <c r="N30" s="67">
        <v>1</v>
      </c>
      <c r="O30" s="67">
        <v>1</v>
      </c>
      <c r="P30" s="67">
        <v>1</v>
      </c>
      <c r="Q30" s="67">
        <v>1</v>
      </c>
      <c r="R30" s="67">
        <v>1</v>
      </c>
      <c r="S30" s="67">
        <v>1</v>
      </c>
      <c r="T30" s="67">
        <v>1</v>
      </c>
      <c r="V30" s="90" t="str">
        <f t="shared" si="0"/>
        <v>Юдин Лука</v>
      </c>
      <c r="W30" s="90"/>
      <c r="X30" s="27">
        <f t="shared" si="6"/>
        <v>0</v>
      </c>
      <c r="Y30" s="28">
        <f t="shared" si="1"/>
        <v>0</v>
      </c>
      <c r="Z30" s="28">
        <f t="shared" si="2"/>
        <v>9</v>
      </c>
      <c r="AA30" s="22"/>
      <c r="AB30" s="28">
        <f t="shared" si="3"/>
        <v>0</v>
      </c>
      <c r="AC30" s="28">
        <f t="shared" si="4"/>
        <v>0</v>
      </c>
      <c r="AD30" s="28">
        <f t="shared" si="5"/>
        <v>9</v>
      </c>
    </row>
    <row r="31" spans="1:30" ht="16.5" thickBot="1">
      <c r="A31" s="7">
        <v>21</v>
      </c>
      <c r="B31" s="33" t="str">
        <f>Позн.разв.!B31</f>
        <v>Аргандиваль Платон</v>
      </c>
      <c r="C31" s="67">
        <v>0.5</v>
      </c>
      <c r="D31" s="67">
        <v>1</v>
      </c>
      <c r="E31" s="67">
        <v>0.5</v>
      </c>
      <c r="F31" s="67">
        <v>1</v>
      </c>
      <c r="G31" s="67">
        <v>0.5</v>
      </c>
      <c r="H31" s="67">
        <v>0.5</v>
      </c>
      <c r="I31" s="67">
        <v>0.5</v>
      </c>
      <c r="J31" s="67">
        <v>0.5</v>
      </c>
      <c r="K31" s="67">
        <v>0.5</v>
      </c>
      <c r="L31" s="67">
        <v>0.5</v>
      </c>
      <c r="M31" s="67">
        <v>0.5</v>
      </c>
      <c r="N31" s="67">
        <v>0.5</v>
      </c>
      <c r="O31" s="67">
        <v>0.5</v>
      </c>
      <c r="P31" s="67">
        <v>0.5</v>
      </c>
      <c r="Q31" s="67">
        <v>0.5</v>
      </c>
      <c r="R31" s="67">
        <v>0.5</v>
      </c>
      <c r="S31" s="67">
        <v>0.5</v>
      </c>
      <c r="T31" s="67">
        <v>0.5</v>
      </c>
      <c r="V31" s="90" t="str">
        <f t="shared" si="0"/>
        <v>Аргандиваль Платон</v>
      </c>
      <c r="W31" s="90"/>
      <c r="X31" s="27">
        <f t="shared" si="6"/>
        <v>0</v>
      </c>
      <c r="Y31" s="28">
        <f t="shared" si="1"/>
        <v>9</v>
      </c>
      <c r="Z31" s="28">
        <f t="shared" si="2"/>
        <v>0</v>
      </c>
      <c r="AA31" s="22"/>
      <c r="AB31" s="28">
        <f t="shared" si="3"/>
        <v>0</v>
      </c>
      <c r="AC31" s="28">
        <f t="shared" si="4"/>
        <v>7</v>
      </c>
      <c r="AD31" s="28">
        <f t="shared" si="5"/>
        <v>2</v>
      </c>
    </row>
    <row r="32" spans="1:30" ht="16.5" thickBot="1">
      <c r="A32" s="7">
        <v>22</v>
      </c>
      <c r="B32" s="33">
        <f>Позн.разв.!B32</f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V32" s="90">
        <f t="shared" si="0"/>
        <v>0</v>
      </c>
      <c r="W32" s="90"/>
      <c r="X32" s="27">
        <f t="shared" si="6"/>
        <v>0</v>
      </c>
      <c r="Y32" s="28">
        <f t="shared" si="1"/>
        <v>0</v>
      </c>
      <c r="Z32" s="28">
        <f t="shared" si="2"/>
        <v>0</v>
      </c>
      <c r="AA32" s="22"/>
      <c r="AB32" s="28">
        <f t="shared" si="3"/>
        <v>0</v>
      </c>
      <c r="AC32" s="28">
        <f t="shared" si="4"/>
        <v>0</v>
      </c>
      <c r="AD32" s="28">
        <f t="shared" si="5"/>
        <v>0</v>
      </c>
    </row>
    <row r="33" spans="1:34" ht="16.5" thickBot="1">
      <c r="A33" s="7">
        <v>23</v>
      </c>
      <c r="B33" s="33">
        <f>Позн.разв.!B33</f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V33" s="90">
        <f t="shared" si="0"/>
        <v>0</v>
      </c>
      <c r="W33" s="90"/>
      <c r="X33" s="27">
        <f t="shared" si="6"/>
        <v>0</v>
      </c>
      <c r="Y33" s="28">
        <f t="shared" si="1"/>
        <v>0</v>
      </c>
      <c r="Z33" s="28">
        <f t="shared" si="2"/>
        <v>0</v>
      </c>
      <c r="AA33" s="22"/>
      <c r="AB33" s="28">
        <f t="shared" si="3"/>
        <v>0</v>
      </c>
      <c r="AC33" s="28">
        <f t="shared" si="4"/>
        <v>0</v>
      </c>
      <c r="AD33" s="28">
        <f t="shared" si="5"/>
        <v>0</v>
      </c>
    </row>
    <row r="34" spans="1:34" ht="16.5" thickBot="1">
      <c r="A34" s="7">
        <v>24</v>
      </c>
      <c r="B34" s="33">
        <f>Позн.разв.!B34</f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V34" s="90">
        <f t="shared" ref="V34:V35" si="7">B34</f>
        <v>0</v>
      </c>
      <c r="W34" s="90"/>
      <c r="X34" s="27">
        <f t="shared" ref="X34:X35" si="8">COUNTIFS(C$9:T$9,"СГ",C34:T34,0)</f>
        <v>0</v>
      </c>
      <c r="Y34" s="28">
        <f t="shared" ref="Y34:Y35" si="9">COUNTIFS(C$9:T$9,"СГ",C34:T34,0.5)</f>
        <v>0</v>
      </c>
      <c r="Z34" s="28">
        <f t="shared" ref="Z34:Z35" si="10">COUNTIFS(C$9:T$9,"СГ",C34:T34,1)</f>
        <v>0</v>
      </c>
      <c r="AA34" s="22"/>
      <c r="AB34" s="28">
        <f t="shared" ref="AB34:AB35" si="11">COUNTIFS(C$9:T$9,"КГ",C34:T34,0)</f>
        <v>0</v>
      </c>
      <c r="AC34" s="28">
        <f t="shared" ref="AC34:AC35" si="12">COUNTIFS(C$9:T$9,"КГ",C34:T34,0.5)</f>
        <v>0</v>
      </c>
      <c r="AD34" s="28">
        <f t="shared" ref="AD34:AD35" si="13">COUNTIFS(C$9:T$9,"КГ",C34:T34,1)</f>
        <v>0</v>
      </c>
    </row>
    <row r="35" spans="1:34" ht="16.5" thickBot="1">
      <c r="A35" s="7">
        <v>25</v>
      </c>
      <c r="B35" s="33">
        <f>Позн.разв.!B35</f>
        <v>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V35" s="90">
        <f t="shared" si="7"/>
        <v>0</v>
      </c>
      <c r="W35" s="90"/>
      <c r="X35" s="27">
        <f t="shared" si="8"/>
        <v>0</v>
      </c>
      <c r="Y35" s="28">
        <f t="shared" si="9"/>
        <v>0</v>
      </c>
      <c r="Z35" s="28">
        <f t="shared" si="10"/>
        <v>0</v>
      </c>
      <c r="AA35" s="22"/>
      <c r="AB35" s="28">
        <f t="shared" si="11"/>
        <v>0</v>
      </c>
      <c r="AC35" s="28">
        <f t="shared" si="12"/>
        <v>0</v>
      </c>
      <c r="AD35" s="28">
        <f t="shared" si="13"/>
        <v>0</v>
      </c>
    </row>
    <row r="36" spans="1:34" ht="15.75">
      <c r="V36" s="92" t="s">
        <v>99</v>
      </c>
      <c r="W36" s="92"/>
      <c r="X36" s="58">
        <f>SUM(X11:X35)</f>
        <v>0</v>
      </c>
      <c r="Y36" s="58">
        <f t="shared" ref="Y36:Z36" si="14">SUM(Y11:Y35)</f>
        <v>63</v>
      </c>
      <c r="Z36" s="58">
        <f t="shared" si="14"/>
        <v>99</v>
      </c>
      <c r="AA36" s="63"/>
      <c r="AB36" s="58">
        <f>SUM(AB11:AB35)</f>
        <v>0</v>
      </c>
      <c r="AC36" s="58">
        <f t="shared" ref="AC36:AD36" si="15">SUM(AC11:AC35)</f>
        <v>21</v>
      </c>
      <c r="AD36" s="58">
        <f t="shared" si="15"/>
        <v>141</v>
      </c>
    </row>
    <row r="37" spans="1:34" ht="15.75">
      <c r="A37" s="93"/>
      <c r="B37" s="17" t="s">
        <v>84</v>
      </c>
      <c r="C37" s="17" t="s">
        <v>18</v>
      </c>
      <c r="D37" s="17" t="s">
        <v>19</v>
      </c>
      <c r="E37" s="17" t="s">
        <v>18</v>
      </c>
      <c r="F37" s="17" t="s">
        <v>19</v>
      </c>
      <c r="G37" s="17" t="s">
        <v>18</v>
      </c>
      <c r="H37" s="17" t="s">
        <v>19</v>
      </c>
      <c r="I37" s="17" t="s">
        <v>18</v>
      </c>
      <c r="J37" s="17" t="s">
        <v>19</v>
      </c>
      <c r="K37" s="17" t="s">
        <v>18</v>
      </c>
      <c r="L37" s="17" t="s">
        <v>19</v>
      </c>
      <c r="M37" s="17" t="s">
        <v>18</v>
      </c>
      <c r="N37" s="17" t="s">
        <v>19</v>
      </c>
      <c r="O37" s="17" t="s">
        <v>18</v>
      </c>
      <c r="P37" s="17" t="s">
        <v>19</v>
      </c>
      <c r="Q37" s="17" t="s">
        <v>18</v>
      </c>
      <c r="R37" s="17" t="s">
        <v>19</v>
      </c>
      <c r="S37" s="17" t="s">
        <v>18</v>
      </c>
      <c r="T37" s="17" t="s">
        <v>19</v>
      </c>
      <c r="U37" s="40"/>
      <c r="V37" s="89"/>
      <c r="W37" s="89"/>
      <c r="X37" s="29"/>
      <c r="Y37" s="29"/>
      <c r="Z37" s="29"/>
      <c r="AA37" s="30"/>
      <c r="AB37" s="29"/>
      <c r="AC37" s="29"/>
      <c r="AD37" s="29"/>
      <c r="AE37" s="29"/>
      <c r="AF37" s="29"/>
      <c r="AG37" s="31"/>
      <c r="AH37" s="31"/>
    </row>
    <row r="38" spans="1:34" ht="15.75">
      <c r="A38" s="93"/>
      <c r="B38" s="20">
        <v>0</v>
      </c>
      <c r="C38" s="21">
        <f>COUNTIF(C11:C35,0)</f>
        <v>0</v>
      </c>
      <c r="D38" s="21">
        <f t="shared" ref="D38:T38" si="16">COUNTIF(D11:D35,0)</f>
        <v>0</v>
      </c>
      <c r="E38" s="21">
        <f t="shared" si="16"/>
        <v>0</v>
      </c>
      <c r="F38" s="21">
        <f t="shared" si="16"/>
        <v>0</v>
      </c>
      <c r="G38" s="21">
        <f t="shared" si="16"/>
        <v>0</v>
      </c>
      <c r="H38" s="21">
        <f t="shared" si="16"/>
        <v>0</v>
      </c>
      <c r="I38" s="21">
        <f t="shared" si="16"/>
        <v>0</v>
      </c>
      <c r="J38" s="21">
        <f t="shared" si="16"/>
        <v>0</v>
      </c>
      <c r="K38" s="21">
        <f t="shared" si="16"/>
        <v>0</v>
      </c>
      <c r="L38" s="21">
        <f t="shared" si="16"/>
        <v>0</v>
      </c>
      <c r="M38" s="21">
        <f t="shared" si="16"/>
        <v>0</v>
      </c>
      <c r="N38" s="21">
        <f t="shared" si="16"/>
        <v>0</v>
      </c>
      <c r="O38" s="21">
        <f t="shared" si="16"/>
        <v>0</v>
      </c>
      <c r="P38" s="21">
        <f t="shared" si="16"/>
        <v>0</v>
      </c>
      <c r="Q38" s="21">
        <f t="shared" si="16"/>
        <v>0</v>
      </c>
      <c r="R38" s="21">
        <f t="shared" si="16"/>
        <v>0</v>
      </c>
      <c r="S38" s="21">
        <f t="shared" si="16"/>
        <v>0</v>
      </c>
      <c r="T38" s="21">
        <f t="shared" si="16"/>
        <v>0</v>
      </c>
      <c r="U38" s="29"/>
      <c r="V38" s="89"/>
      <c r="W38" s="89"/>
      <c r="X38" s="29"/>
      <c r="Y38" s="29"/>
      <c r="Z38" s="29"/>
      <c r="AA38" s="31"/>
      <c r="AB38" s="29"/>
      <c r="AC38" s="29"/>
      <c r="AD38" s="29"/>
      <c r="AE38" s="29"/>
      <c r="AF38" s="29"/>
    </row>
    <row r="39" spans="1:34" ht="15.75">
      <c r="A39" s="93"/>
      <c r="B39" s="20">
        <v>0.5</v>
      </c>
      <c r="C39" s="21">
        <f>COUNTIF(C11:C35,0.5)</f>
        <v>6</v>
      </c>
      <c r="D39" s="21">
        <f t="shared" ref="D39:T39" si="17">COUNTIF(D11:D35,0.5)</f>
        <v>0</v>
      </c>
      <c r="E39" s="21">
        <f t="shared" si="17"/>
        <v>6</v>
      </c>
      <c r="F39" s="21">
        <f t="shared" si="17"/>
        <v>0</v>
      </c>
      <c r="G39" s="21">
        <f t="shared" si="17"/>
        <v>6</v>
      </c>
      <c r="H39" s="21">
        <f t="shared" si="17"/>
        <v>3</v>
      </c>
      <c r="I39" s="21">
        <f t="shared" si="17"/>
        <v>6</v>
      </c>
      <c r="J39" s="21">
        <f t="shared" si="17"/>
        <v>3</v>
      </c>
      <c r="K39" s="21">
        <f t="shared" si="17"/>
        <v>6</v>
      </c>
      <c r="L39" s="21">
        <f t="shared" si="17"/>
        <v>3</v>
      </c>
      <c r="M39" s="21">
        <f t="shared" si="17"/>
        <v>11</v>
      </c>
      <c r="N39" s="21">
        <f t="shared" si="17"/>
        <v>3</v>
      </c>
      <c r="O39" s="21">
        <f t="shared" si="17"/>
        <v>9</v>
      </c>
      <c r="P39" s="21">
        <f t="shared" si="17"/>
        <v>3</v>
      </c>
      <c r="Q39" s="21">
        <f t="shared" si="17"/>
        <v>6</v>
      </c>
      <c r="R39" s="21">
        <f t="shared" si="17"/>
        <v>3</v>
      </c>
      <c r="S39" s="21">
        <f t="shared" si="17"/>
        <v>7</v>
      </c>
      <c r="T39" s="21">
        <f t="shared" si="17"/>
        <v>3</v>
      </c>
      <c r="U39" s="29"/>
      <c r="V39" s="89"/>
      <c r="W39" s="89"/>
      <c r="X39" s="29"/>
      <c r="Y39" s="29"/>
      <c r="Z39" s="29"/>
      <c r="AA39" s="31"/>
      <c r="AB39" s="29"/>
      <c r="AC39" s="29"/>
      <c r="AD39" s="29"/>
      <c r="AE39" s="29"/>
      <c r="AF39" s="29"/>
    </row>
    <row r="40" spans="1:34" ht="15.75">
      <c r="A40" s="93"/>
      <c r="B40" s="20">
        <v>1</v>
      </c>
      <c r="C40" s="21">
        <f>COUNTIF(C11:C35,1)</f>
        <v>12</v>
      </c>
      <c r="D40" s="21">
        <f t="shared" ref="D40:T40" si="18">COUNTIF(D11:D35,1)</f>
        <v>18</v>
      </c>
      <c r="E40" s="21">
        <f t="shared" si="18"/>
        <v>12</v>
      </c>
      <c r="F40" s="21">
        <f t="shared" si="18"/>
        <v>18</v>
      </c>
      <c r="G40" s="21">
        <f t="shared" si="18"/>
        <v>12</v>
      </c>
      <c r="H40" s="21">
        <f t="shared" si="18"/>
        <v>15</v>
      </c>
      <c r="I40" s="21">
        <f t="shared" si="18"/>
        <v>12</v>
      </c>
      <c r="J40" s="21">
        <f t="shared" si="18"/>
        <v>15</v>
      </c>
      <c r="K40" s="21">
        <f t="shared" si="18"/>
        <v>12</v>
      </c>
      <c r="L40" s="21">
        <f t="shared" si="18"/>
        <v>15</v>
      </c>
      <c r="M40" s="21">
        <f t="shared" si="18"/>
        <v>7</v>
      </c>
      <c r="N40" s="21">
        <f t="shared" si="18"/>
        <v>15</v>
      </c>
      <c r="O40" s="21">
        <f t="shared" si="18"/>
        <v>9</v>
      </c>
      <c r="P40" s="21">
        <f t="shared" si="18"/>
        <v>15</v>
      </c>
      <c r="Q40" s="21">
        <f t="shared" si="18"/>
        <v>12</v>
      </c>
      <c r="R40" s="21">
        <f t="shared" si="18"/>
        <v>15</v>
      </c>
      <c r="S40" s="21">
        <f t="shared" si="18"/>
        <v>11</v>
      </c>
      <c r="T40" s="21">
        <f t="shared" si="18"/>
        <v>15</v>
      </c>
      <c r="U40" s="29"/>
      <c r="AE40" s="19"/>
      <c r="AF40" s="19"/>
    </row>
    <row r="41" spans="1:34" ht="15.75">
      <c r="A41" s="82"/>
      <c r="B41" s="81" t="s">
        <v>100</v>
      </c>
      <c r="C41" s="80">
        <f>C38+C39+C40</f>
        <v>18</v>
      </c>
      <c r="D41" s="80">
        <f>D38+D39+D40</f>
        <v>18</v>
      </c>
      <c r="E41" s="80">
        <f t="shared" ref="E41:T41" si="19">E38+E39+E40</f>
        <v>18</v>
      </c>
      <c r="F41" s="80">
        <f t="shared" si="19"/>
        <v>18</v>
      </c>
      <c r="G41" s="80">
        <f t="shared" si="19"/>
        <v>18</v>
      </c>
      <c r="H41" s="80">
        <f t="shared" si="19"/>
        <v>18</v>
      </c>
      <c r="I41" s="80">
        <f t="shared" si="19"/>
        <v>18</v>
      </c>
      <c r="J41" s="80">
        <f t="shared" si="19"/>
        <v>18</v>
      </c>
      <c r="K41" s="80">
        <f t="shared" si="19"/>
        <v>18</v>
      </c>
      <c r="L41" s="80">
        <f t="shared" si="19"/>
        <v>18</v>
      </c>
      <c r="M41" s="80">
        <f t="shared" si="19"/>
        <v>18</v>
      </c>
      <c r="N41" s="80">
        <f t="shared" si="19"/>
        <v>18</v>
      </c>
      <c r="O41" s="80">
        <f t="shared" si="19"/>
        <v>18</v>
      </c>
      <c r="P41" s="80">
        <f t="shared" si="19"/>
        <v>18</v>
      </c>
      <c r="Q41" s="80">
        <f t="shared" si="19"/>
        <v>18</v>
      </c>
      <c r="R41" s="80">
        <f t="shared" si="19"/>
        <v>18</v>
      </c>
      <c r="S41" s="80">
        <f t="shared" si="19"/>
        <v>18</v>
      </c>
      <c r="T41" s="80">
        <f t="shared" si="19"/>
        <v>18</v>
      </c>
      <c r="U41" s="29"/>
      <c r="AE41" s="19"/>
      <c r="AF41" s="19"/>
    </row>
    <row r="42" spans="1:34" ht="15.75">
      <c r="U42" s="29"/>
    </row>
    <row r="43" spans="1:34" s="59" customFormat="1" ht="15.75">
      <c r="A43" s="86" t="s">
        <v>98</v>
      </c>
      <c r="B43" s="58" t="s">
        <v>84</v>
      </c>
      <c r="C43" s="58" t="s">
        <v>18</v>
      </c>
      <c r="D43" s="58" t="s">
        <v>19</v>
      </c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4" s="59" customFormat="1" ht="15.75" customHeight="1">
      <c r="A44" s="87"/>
      <c r="B44" s="61">
        <v>0</v>
      </c>
      <c r="C44" s="62">
        <f>C38+E38+G38+I38+K38+M38+O38+Q38+S38+U38</f>
        <v>0</v>
      </c>
      <c r="D44" s="62">
        <f>D38+F38+H38+J38+L38+N38+P38+R38+T38+V38</f>
        <v>0</v>
      </c>
    </row>
    <row r="45" spans="1:34" s="59" customFormat="1" ht="15.75">
      <c r="A45" s="87"/>
      <c r="B45" s="61">
        <v>0.5</v>
      </c>
      <c r="C45" s="62">
        <f>C39+E39+G39+I39+K39+M39+O39+Q39+S39+U39</f>
        <v>63</v>
      </c>
      <c r="D45" s="62">
        <f t="shared" ref="D45:D46" si="20">D39+F39+H39+J39+L39+N39+P39+R39+T39+V39</f>
        <v>21</v>
      </c>
    </row>
    <row r="46" spans="1:34" s="59" customFormat="1" ht="15.75">
      <c r="A46" s="88"/>
      <c r="B46" s="61">
        <v>1</v>
      </c>
      <c r="C46" s="62">
        <f>C40+E40+G40+I40+K40+M40+O40+Q40+S40+U40</f>
        <v>99</v>
      </c>
      <c r="D46" s="62">
        <f t="shared" si="20"/>
        <v>141</v>
      </c>
    </row>
  </sheetData>
  <sheetProtection sheet="1" objects="1" scenarios="1" selectLockedCells="1"/>
  <mergeCells count="48">
    <mergeCell ref="V25:W25"/>
    <mergeCell ref="V26:W26"/>
    <mergeCell ref="V27:W27"/>
    <mergeCell ref="C4:T4"/>
    <mergeCell ref="V20:W20"/>
    <mergeCell ref="V21:W21"/>
    <mergeCell ref="V22:W22"/>
    <mergeCell ref="V23:W23"/>
    <mergeCell ref="V24:W24"/>
    <mergeCell ref="V15:W15"/>
    <mergeCell ref="V16:W16"/>
    <mergeCell ref="V17:W17"/>
    <mergeCell ref="V18:W18"/>
    <mergeCell ref="V19:W19"/>
    <mergeCell ref="A5:A9"/>
    <mergeCell ref="B5:B9"/>
    <mergeCell ref="C5:L5"/>
    <mergeCell ref="M5:T5"/>
    <mergeCell ref="C6:D8"/>
    <mergeCell ref="E6:F8"/>
    <mergeCell ref="G6:H8"/>
    <mergeCell ref="I6:J8"/>
    <mergeCell ref="K6:L8"/>
    <mergeCell ref="M6:N8"/>
    <mergeCell ref="O6:P8"/>
    <mergeCell ref="Q6:R8"/>
    <mergeCell ref="S6:T8"/>
    <mergeCell ref="AB7:AD9"/>
    <mergeCell ref="V11:W11"/>
    <mergeCell ref="V12:W12"/>
    <mergeCell ref="V13:W13"/>
    <mergeCell ref="V14:W14"/>
    <mergeCell ref="V7:W10"/>
    <mergeCell ref="X7:Z9"/>
    <mergeCell ref="A43:A46"/>
    <mergeCell ref="V28:W28"/>
    <mergeCell ref="V29:W29"/>
    <mergeCell ref="V37:W37"/>
    <mergeCell ref="V38:W38"/>
    <mergeCell ref="V39:W39"/>
    <mergeCell ref="V30:W30"/>
    <mergeCell ref="V31:W31"/>
    <mergeCell ref="V32:W32"/>
    <mergeCell ref="V33:W33"/>
    <mergeCell ref="V36:W36"/>
    <mergeCell ref="A37:A40"/>
    <mergeCell ref="V34:W34"/>
    <mergeCell ref="V35:W35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zoomScale="70" zoomScaleNormal="70" workbookViewId="0">
      <selection activeCell="AD10" sqref="AD10:AD30"/>
    </sheetView>
  </sheetViews>
  <sheetFormatPr defaultRowHeight="15"/>
  <cols>
    <col min="2" max="2" width="27.7109375" customWidth="1"/>
    <col min="6" max="10" width="8.42578125" customWidth="1"/>
    <col min="22" max="22" width="9.7109375" customWidth="1"/>
    <col min="35" max="35" width="15.85546875" customWidth="1"/>
    <col min="36" max="38" width="9.140625" style="19"/>
    <col min="40" max="42" width="9.140625" style="19"/>
  </cols>
  <sheetData>
    <row r="1" spans="1:42" ht="18.75">
      <c r="A1" s="106" t="s">
        <v>41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42" ht="15.75" customHeight="1">
      <c r="A2" s="178" t="s">
        <v>126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42" ht="25.15" customHeight="1" thickBot="1">
      <c r="A3" s="179" t="s">
        <v>127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42" ht="15" customHeight="1" thickBot="1">
      <c r="A4" s="184" t="s">
        <v>1</v>
      </c>
      <c r="B4" s="121" t="s">
        <v>2</v>
      </c>
      <c r="C4" s="125" t="s">
        <v>42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6"/>
    </row>
    <row r="5" spans="1:42" ht="15" customHeight="1" thickBot="1">
      <c r="A5" s="185"/>
      <c r="B5" s="122"/>
      <c r="C5" s="125" t="s">
        <v>74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6"/>
    </row>
    <row r="6" spans="1:42" ht="26.45" customHeight="1" thickBot="1">
      <c r="A6" s="185"/>
      <c r="B6" s="122"/>
      <c r="C6" s="131" t="s">
        <v>75</v>
      </c>
      <c r="D6" s="181"/>
      <c r="E6" s="180" t="s">
        <v>5</v>
      </c>
      <c r="F6" s="181"/>
      <c r="G6" s="188" t="s">
        <v>7</v>
      </c>
      <c r="H6" s="189"/>
      <c r="I6" s="188" t="s">
        <v>55</v>
      </c>
      <c r="J6" s="189"/>
      <c r="K6" s="180" t="s">
        <v>6</v>
      </c>
      <c r="L6" s="181"/>
      <c r="M6" s="180" t="s">
        <v>8</v>
      </c>
      <c r="N6" s="181"/>
      <c r="O6" s="180" t="s">
        <v>21</v>
      </c>
      <c r="P6" s="181"/>
      <c r="Q6" s="180" t="s">
        <v>22</v>
      </c>
      <c r="R6" s="181"/>
      <c r="S6" s="180" t="s">
        <v>33</v>
      </c>
      <c r="T6" s="181"/>
      <c r="U6" s="180" t="s">
        <v>45</v>
      </c>
      <c r="V6" s="181"/>
      <c r="W6" s="180" t="s">
        <v>76</v>
      </c>
      <c r="X6" s="181"/>
      <c r="Y6" s="180" t="s">
        <v>77</v>
      </c>
      <c r="Z6" s="181"/>
      <c r="AA6" s="180" t="s">
        <v>36</v>
      </c>
      <c r="AB6" s="181"/>
      <c r="AC6" s="180" t="s">
        <v>39</v>
      </c>
      <c r="AD6" s="181"/>
      <c r="AE6" s="180" t="s">
        <v>40</v>
      </c>
      <c r="AF6" s="181"/>
      <c r="AH6" s="36"/>
    </row>
    <row r="7" spans="1:42" ht="52.9" customHeight="1" thickBot="1">
      <c r="A7" s="185"/>
      <c r="B7" s="122"/>
      <c r="C7" s="187"/>
      <c r="D7" s="183"/>
      <c r="E7" s="182"/>
      <c r="F7" s="183"/>
      <c r="G7" s="182"/>
      <c r="H7" s="183"/>
      <c r="I7" s="182"/>
      <c r="J7" s="183"/>
      <c r="K7" s="182"/>
      <c r="L7" s="183"/>
      <c r="M7" s="182"/>
      <c r="N7" s="183"/>
      <c r="O7" s="182"/>
      <c r="P7" s="183"/>
      <c r="Q7" s="182"/>
      <c r="R7" s="183"/>
      <c r="S7" s="182"/>
      <c r="T7" s="183"/>
      <c r="U7" s="182"/>
      <c r="V7" s="183"/>
      <c r="W7" s="182"/>
      <c r="X7" s="183"/>
      <c r="Y7" s="182"/>
      <c r="Z7" s="183"/>
      <c r="AA7" s="182"/>
      <c r="AB7" s="183"/>
      <c r="AC7" s="182"/>
      <c r="AD7" s="183"/>
      <c r="AE7" s="182"/>
      <c r="AF7" s="183"/>
      <c r="AH7" s="100" t="s">
        <v>85</v>
      </c>
      <c r="AI7" s="166"/>
      <c r="AJ7" s="100" t="s">
        <v>86</v>
      </c>
      <c r="AK7" s="175"/>
      <c r="AL7" s="166"/>
      <c r="AN7" s="100" t="s">
        <v>87</v>
      </c>
      <c r="AO7" s="175"/>
      <c r="AP7" s="166"/>
    </row>
    <row r="8" spans="1:42" ht="15.75" customHeight="1" thickBot="1">
      <c r="A8" s="186"/>
      <c r="B8" s="123"/>
      <c r="C8" s="37" t="s">
        <v>18</v>
      </c>
      <c r="D8" s="37" t="s">
        <v>19</v>
      </c>
      <c r="E8" s="41" t="s">
        <v>18</v>
      </c>
      <c r="F8" s="41" t="s">
        <v>19</v>
      </c>
      <c r="G8" s="41" t="s">
        <v>18</v>
      </c>
      <c r="H8" s="41" t="s">
        <v>19</v>
      </c>
      <c r="I8" s="41" t="s">
        <v>18</v>
      </c>
      <c r="J8" s="41" t="s">
        <v>19</v>
      </c>
      <c r="K8" s="41" t="s">
        <v>18</v>
      </c>
      <c r="L8" s="41" t="s">
        <v>19</v>
      </c>
      <c r="M8" s="41" t="s">
        <v>18</v>
      </c>
      <c r="N8" s="41" t="s">
        <v>19</v>
      </c>
      <c r="O8" s="41" t="s">
        <v>18</v>
      </c>
      <c r="P8" s="41" t="s">
        <v>19</v>
      </c>
      <c r="Q8" s="41" t="s">
        <v>18</v>
      </c>
      <c r="R8" s="41" t="s">
        <v>19</v>
      </c>
      <c r="S8" s="41" t="s">
        <v>18</v>
      </c>
      <c r="T8" s="41" t="s">
        <v>19</v>
      </c>
      <c r="U8" s="41" t="s">
        <v>18</v>
      </c>
      <c r="V8" s="41" t="s">
        <v>19</v>
      </c>
      <c r="W8" s="41" t="s">
        <v>18</v>
      </c>
      <c r="X8" s="41" t="s">
        <v>19</v>
      </c>
      <c r="Y8" s="41" t="s">
        <v>18</v>
      </c>
      <c r="Z8" s="41" t="s">
        <v>19</v>
      </c>
      <c r="AA8" s="41" t="s">
        <v>18</v>
      </c>
      <c r="AB8" s="41" t="s">
        <v>19</v>
      </c>
      <c r="AC8" s="41" t="s">
        <v>18</v>
      </c>
      <c r="AD8" s="41" t="s">
        <v>19</v>
      </c>
      <c r="AE8" s="41" t="s">
        <v>18</v>
      </c>
      <c r="AF8" s="41" t="s">
        <v>19</v>
      </c>
      <c r="AH8" s="167"/>
      <c r="AI8" s="168"/>
      <c r="AJ8" s="169"/>
      <c r="AK8" s="177"/>
      <c r="AL8" s="170"/>
      <c r="AN8" s="169"/>
      <c r="AO8" s="177"/>
      <c r="AP8" s="170"/>
    </row>
    <row r="9" spans="1:42" ht="16.5" thickBot="1">
      <c r="A9" s="3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12">
        <v>31</v>
      </c>
      <c r="AF9" s="13">
        <v>32</v>
      </c>
      <c r="AG9" s="14"/>
      <c r="AH9" s="169"/>
      <c r="AI9" s="170"/>
      <c r="AJ9" s="23">
        <v>0</v>
      </c>
      <c r="AK9" s="24">
        <v>0.5</v>
      </c>
      <c r="AL9" s="25">
        <v>1</v>
      </c>
      <c r="AN9" s="26">
        <v>0</v>
      </c>
      <c r="AO9" s="24">
        <v>0.5</v>
      </c>
      <c r="AP9" s="25">
        <v>1</v>
      </c>
    </row>
    <row r="10" spans="1:42" ht="16.5" thickBot="1">
      <c r="A10" s="5">
        <v>1</v>
      </c>
      <c r="B10" s="33" t="str">
        <f>Позн.разв.!B11</f>
        <v>Ананьин Михаил</v>
      </c>
      <c r="C10" s="67">
        <v>0.5</v>
      </c>
      <c r="D10" s="67">
        <v>1</v>
      </c>
      <c r="E10" s="67">
        <v>1</v>
      </c>
      <c r="F10" s="67">
        <v>1</v>
      </c>
      <c r="G10" s="67">
        <v>1</v>
      </c>
      <c r="H10" s="67">
        <v>1</v>
      </c>
      <c r="I10" s="67">
        <v>1</v>
      </c>
      <c r="J10" s="67">
        <v>1</v>
      </c>
      <c r="K10" s="67">
        <v>0.5</v>
      </c>
      <c r="L10" s="67">
        <v>1</v>
      </c>
      <c r="M10" s="67">
        <v>1</v>
      </c>
      <c r="N10" s="67">
        <v>1</v>
      </c>
      <c r="O10" s="67">
        <v>1</v>
      </c>
      <c r="P10" s="67">
        <v>1</v>
      </c>
      <c r="Q10" s="67">
        <v>0.5</v>
      </c>
      <c r="R10" s="67">
        <v>0.5</v>
      </c>
      <c r="S10" s="67">
        <v>1</v>
      </c>
      <c r="T10" s="67">
        <v>1</v>
      </c>
      <c r="U10" s="67">
        <v>0.5</v>
      </c>
      <c r="V10" s="67">
        <v>1</v>
      </c>
      <c r="W10" s="67">
        <v>1</v>
      </c>
      <c r="X10" s="67">
        <v>1</v>
      </c>
      <c r="Y10" s="67">
        <v>1</v>
      </c>
      <c r="Z10" s="67">
        <v>1</v>
      </c>
      <c r="AA10" s="67">
        <v>0.5</v>
      </c>
      <c r="AB10" s="67">
        <v>0.5</v>
      </c>
      <c r="AC10" s="67">
        <v>0.5</v>
      </c>
      <c r="AD10" s="67">
        <v>0.5</v>
      </c>
      <c r="AE10" s="67">
        <v>0.5</v>
      </c>
      <c r="AF10" s="67">
        <v>1</v>
      </c>
      <c r="AH10" s="90" t="str">
        <f>B10</f>
        <v>Ананьин Михаил</v>
      </c>
      <c r="AI10" s="90"/>
      <c r="AJ10" s="27">
        <f>COUNTIFS(C$8:AF$8,"СГ",C10:AF10,0)</f>
        <v>0</v>
      </c>
      <c r="AK10" s="28">
        <f>COUNTIFS(C$8:AF$8,"СГ",C10:AF10,0.5)</f>
        <v>7</v>
      </c>
      <c r="AL10" s="28">
        <f>COUNTIFS(C$8:AF$8,"СГ",C10:AF10,1)</f>
        <v>8</v>
      </c>
      <c r="AN10" s="28">
        <f>COUNTIFS(C$8:AF$8,"КГ",C10:AF10,0)</f>
        <v>0</v>
      </c>
      <c r="AO10" s="28">
        <f>COUNTIFS(C$8:AF$8,"КГ",C10:AF10,0.5)</f>
        <v>3</v>
      </c>
      <c r="AP10" s="28">
        <f>COUNTIFS(C$8:AF$8,"КГ",C10:AF10,1)</f>
        <v>12</v>
      </c>
    </row>
    <row r="11" spans="1:42" ht="16.5" thickBot="1">
      <c r="A11" s="5">
        <v>2</v>
      </c>
      <c r="B11" s="33" t="str">
        <f>Позн.разв.!B12</f>
        <v>Арсентьева Мария</v>
      </c>
      <c r="C11" s="67">
        <v>1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67">
        <v>1</v>
      </c>
      <c r="J11" s="67">
        <v>1</v>
      </c>
      <c r="K11" s="67">
        <v>1</v>
      </c>
      <c r="L11" s="67">
        <v>1</v>
      </c>
      <c r="M11" s="67">
        <v>1</v>
      </c>
      <c r="N11" s="67">
        <v>1</v>
      </c>
      <c r="O11" s="67">
        <v>1</v>
      </c>
      <c r="P11" s="67">
        <v>0.5</v>
      </c>
      <c r="Q11" s="67">
        <v>1</v>
      </c>
      <c r="R11" s="67">
        <v>1</v>
      </c>
      <c r="S11" s="67">
        <v>1</v>
      </c>
      <c r="T11" s="67">
        <v>1</v>
      </c>
      <c r="U11" s="67">
        <v>1</v>
      </c>
      <c r="V11" s="67">
        <v>1</v>
      </c>
      <c r="W11" s="67">
        <v>1</v>
      </c>
      <c r="X11" s="67">
        <v>1</v>
      </c>
      <c r="Y11" s="67">
        <v>1</v>
      </c>
      <c r="Z11" s="67">
        <v>1</v>
      </c>
      <c r="AA11" s="67">
        <v>1</v>
      </c>
      <c r="AB11" s="67">
        <v>1</v>
      </c>
      <c r="AC11" s="67">
        <v>0.5</v>
      </c>
      <c r="AD11" s="67">
        <v>1</v>
      </c>
      <c r="AE11" s="67">
        <v>1</v>
      </c>
      <c r="AF11" s="67">
        <v>1</v>
      </c>
      <c r="AH11" s="90" t="str">
        <f t="shared" ref="AH11:AH32" si="0">B11</f>
        <v>Арсентьева Мария</v>
      </c>
      <c r="AI11" s="90"/>
      <c r="AJ11" s="27">
        <f t="shared" ref="AJ11:AJ32" si="1">COUNTIFS(C$8:AF$8,"СГ",C11:AF11,0)</f>
        <v>0</v>
      </c>
      <c r="AK11" s="28">
        <f t="shared" ref="AK11:AK32" si="2">COUNTIFS(C$8:AF$8,"СГ",C11:AF11,0.5)</f>
        <v>1</v>
      </c>
      <c r="AL11" s="28">
        <f t="shared" ref="AL11:AL32" si="3">COUNTIFS(C$8:AF$8,"СГ",C11:AF11,1)</f>
        <v>14</v>
      </c>
      <c r="AN11" s="28">
        <f t="shared" ref="AN11:AN32" si="4">COUNTIFS(C$8:AF$8,"КГ",C11:AF11,0)</f>
        <v>0</v>
      </c>
      <c r="AO11" s="28">
        <f t="shared" ref="AO11:AO32" si="5">COUNTIFS(C$8:AF$8,"КГ",C11:AF11,0.5)</f>
        <v>1</v>
      </c>
      <c r="AP11" s="28">
        <f t="shared" ref="AP11:AP32" si="6">COUNTIFS(C$8:AF$8,"КГ",C11:AF11,1)</f>
        <v>14</v>
      </c>
    </row>
    <row r="12" spans="1:42" ht="16.5" thickBot="1">
      <c r="A12" s="5">
        <v>3</v>
      </c>
      <c r="B12" s="33" t="str">
        <f>Позн.разв.!B13</f>
        <v>Борисенкова Лада</v>
      </c>
      <c r="C12" s="67">
        <v>0.5</v>
      </c>
      <c r="D12" s="67">
        <v>1</v>
      </c>
      <c r="E12" s="67">
        <v>0.5</v>
      </c>
      <c r="F12" s="67">
        <v>1</v>
      </c>
      <c r="G12" s="67">
        <v>0.5</v>
      </c>
      <c r="H12" s="67">
        <v>1</v>
      </c>
      <c r="I12" s="67">
        <v>0.5</v>
      </c>
      <c r="J12" s="67">
        <v>1</v>
      </c>
      <c r="K12" s="67">
        <v>0.5</v>
      </c>
      <c r="L12" s="67">
        <v>1</v>
      </c>
      <c r="M12" s="67">
        <v>0.5</v>
      </c>
      <c r="N12" s="67">
        <v>1</v>
      </c>
      <c r="O12" s="67">
        <v>0.5</v>
      </c>
      <c r="P12" s="67">
        <v>1</v>
      </c>
      <c r="Q12" s="67">
        <v>0.5</v>
      </c>
      <c r="R12" s="67">
        <v>1</v>
      </c>
      <c r="S12" s="67">
        <v>1</v>
      </c>
      <c r="T12" s="67">
        <v>1</v>
      </c>
      <c r="U12" s="67">
        <v>0.5</v>
      </c>
      <c r="V12" s="67">
        <v>1</v>
      </c>
      <c r="W12" s="67">
        <v>0.5</v>
      </c>
      <c r="X12" s="67">
        <v>1</v>
      </c>
      <c r="Y12" s="67">
        <v>0.5</v>
      </c>
      <c r="Z12" s="67">
        <v>1</v>
      </c>
      <c r="AA12" s="67">
        <v>0.5</v>
      </c>
      <c r="AB12" s="67">
        <v>1</v>
      </c>
      <c r="AC12" s="67">
        <v>1</v>
      </c>
      <c r="AD12" s="67">
        <v>1</v>
      </c>
      <c r="AE12" s="67">
        <v>1</v>
      </c>
      <c r="AF12" s="67">
        <v>1</v>
      </c>
      <c r="AH12" s="90" t="str">
        <f t="shared" si="0"/>
        <v>Борисенкова Лада</v>
      </c>
      <c r="AI12" s="90"/>
      <c r="AJ12" s="27">
        <f t="shared" si="1"/>
        <v>0</v>
      </c>
      <c r="AK12" s="28">
        <f t="shared" si="2"/>
        <v>12</v>
      </c>
      <c r="AL12" s="28">
        <f t="shared" si="3"/>
        <v>3</v>
      </c>
      <c r="AN12" s="28">
        <f t="shared" si="4"/>
        <v>0</v>
      </c>
      <c r="AO12" s="28">
        <f t="shared" si="5"/>
        <v>0</v>
      </c>
      <c r="AP12" s="28">
        <f t="shared" si="6"/>
        <v>15</v>
      </c>
    </row>
    <row r="13" spans="1:42" ht="16.5" thickBot="1">
      <c r="A13" s="5">
        <v>4</v>
      </c>
      <c r="B13" s="33" t="str">
        <f>Позн.разв.!B14</f>
        <v>Додонов Максим</v>
      </c>
      <c r="C13" s="67">
        <v>1</v>
      </c>
      <c r="D13" s="67">
        <v>1</v>
      </c>
      <c r="E13" s="67">
        <v>1</v>
      </c>
      <c r="F13" s="67">
        <v>1</v>
      </c>
      <c r="G13" s="67">
        <v>1</v>
      </c>
      <c r="H13" s="67">
        <v>1</v>
      </c>
      <c r="I13" s="67">
        <v>1</v>
      </c>
      <c r="J13" s="67">
        <v>1</v>
      </c>
      <c r="K13" s="67">
        <v>1</v>
      </c>
      <c r="L13" s="67">
        <v>1</v>
      </c>
      <c r="M13" s="67">
        <v>1</v>
      </c>
      <c r="N13" s="67">
        <v>1</v>
      </c>
      <c r="O13" s="67">
        <v>1</v>
      </c>
      <c r="P13" s="67">
        <v>1</v>
      </c>
      <c r="Q13" s="67">
        <v>1</v>
      </c>
      <c r="R13" s="67">
        <v>1</v>
      </c>
      <c r="S13" s="67">
        <v>1</v>
      </c>
      <c r="T13" s="67">
        <v>1</v>
      </c>
      <c r="U13" s="67">
        <v>1</v>
      </c>
      <c r="V13" s="67">
        <v>1</v>
      </c>
      <c r="W13" s="67">
        <v>1</v>
      </c>
      <c r="X13" s="67">
        <v>1</v>
      </c>
      <c r="Y13" s="67">
        <v>1</v>
      </c>
      <c r="Z13" s="67">
        <v>1</v>
      </c>
      <c r="AA13" s="67">
        <v>1</v>
      </c>
      <c r="AB13" s="67">
        <v>1</v>
      </c>
      <c r="AC13" s="67">
        <v>0.5</v>
      </c>
      <c r="AD13" s="67">
        <v>1</v>
      </c>
      <c r="AE13" s="67">
        <v>1</v>
      </c>
      <c r="AF13" s="67">
        <v>1</v>
      </c>
      <c r="AH13" s="90" t="str">
        <f t="shared" si="0"/>
        <v>Додонов Максим</v>
      </c>
      <c r="AI13" s="90"/>
      <c r="AJ13" s="27">
        <f t="shared" si="1"/>
        <v>0</v>
      </c>
      <c r="AK13" s="28">
        <f t="shared" si="2"/>
        <v>1</v>
      </c>
      <c r="AL13" s="28">
        <f t="shared" si="3"/>
        <v>14</v>
      </c>
      <c r="AN13" s="28">
        <f t="shared" si="4"/>
        <v>0</v>
      </c>
      <c r="AO13" s="28">
        <f t="shared" si="5"/>
        <v>0</v>
      </c>
      <c r="AP13" s="28">
        <f t="shared" si="6"/>
        <v>15</v>
      </c>
    </row>
    <row r="14" spans="1:42" ht="16.5" thickBot="1">
      <c r="A14" s="5">
        <v>5</v>
      </c>
      <c r="B14" s="33" t="str">
        <f>Позн.разв.!B15</f>
        <v>Казаков Максим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>
        <v>1</v>
      </c>
      <c r="L14" s="67">
        <v>1</v>
      </c>
      <c r="M14" s="67">
        <v>1</v>
      </c>
      <c r="N14" s="67">
        <v>1</v>
      </c>
      <c r="O14" s="67">
        <v>1</v>
      </c>
      <c r="P14" s="67">
        <v>1</v>
      </c>
      <c r="Q14" s="67">
        <v>1</v>
      </c>
      <c r="R14" s="67">
        <v>1</v>
      </c>
      <c r="S14" s="67">
        <v>1</v>
      </c>
      <c r="T14" s="67">
        <v>1</v>
      </c>
      <c r="U14" s="67">
        <v>1</v>
      </c>
      <c r="V14" s="67">
        <v>1</v>
      </c>
      <c r="W14" s="67">
        <v>1</v>
      </c>
      <c r="X14" s="67">
        <v>1</v>
      </c>
      <c r="Y14" s="67">
        <v>1</v>
      </c>
      <c r="Z14" s="67">
        <v>1</v>
      </c>
      <c r="AA14" s="67">
        <v>0.5</v>
      </c>
      <c r="AB14" s="67">
        <v>1</v>
      </c>
      <c r="AC14" s="67">
        <v>0.5</v>
      </c>
      <c r="AD14" s="67">
        <v>1</v>
      </c>
      <c r="AE14" s="67">
        <v>0.5</v>
      </c>
      <c r="AF14" s="67">
        <v>1</v>
      </c>
      <c r="AH14" s="90" t="str">
        <f t="shared" si="0"/>
        <v>Казаков Максим</v>
      </c>
      <c r="AI14" s="90"/>
      <c r="AJ14" s="27">
        <f t="shared" si="1"/>
        <v>0</v>
      </c>
      <c r="AK14" s="28">
        <f t="shared" si="2"/>
        <v>3</v>
      </c>
      <c r="AL14" s="28">
        <f t="shared" si="3"/>
        <v>12</v>
      </c>
      <c r="AN14" s="28">
        <f t="shared" si="4"/>
        <v>0</v>
      </c>
      <c r="AO14" s="28">
        <f t="shared" si="5"/>
        <v>0</v>
      </c>
      <c r="AP14" s="28">
        <f t="shared" si="6"/>
        <v>15</v>
      </c>
    </row>
    <row r="15" spans="1:42" ht="16.5" thickBot="1">
      <c r="A15" s="5">
        <v>6</v>
      </c>
      <c r="B15" s="33" t="str">
        <f>Позн.разв.!B16</f>
        <v>Котов Евгений</v>
      </c>
      <c r="C15" s="67">
        <v>1</v>
      </c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>
        <v>1</v>
      </c>
      <c r="K15" s="67">
        <v>1</v>
      </c>
      <c r="L15" s="67">
        <v>1</v>
      </c>
      <c r="M15" s="67">
        <v>1</v>
      </c>
      <c r="N15" s="67">
        <v>1</v>
      </c>
      <c r="O15" s="67">
        <v>1</v>
      </c>
      <c r="P15" s="67">
        <v>1</v>
      </c>
      <c r="Q15" s="67">
        <v>1</v>
      </c>
      <c r="R15" s="67">
        <v>1</v>
      </c>
      <c r="S15" s="67">
        <v>1</v>
      </c>
      <c r="T15" s="67">
        <v>1</v>
      </c>
      <c r="U15" s="67">
        <v>1</v>
      </c>
      <c r="V15" s="67">
        <v>1</v>
      </c>
      <c r="W15" s="67">
        <v>1</v>
      </c>
      <c r="X15" s="67">
        <v>1</v>
      </c>
      <c r="Y15" s="67">
        <v>1</v>
      </c>
      <c r="Z15" s="67">
        <v>1</v>
      </c>
      <c r="AA15" s="67">
        <v>0.5</v>
      </c>
      <c r="AB15" s="67">
        <v>1</v>
      </c>
      <c r="AC15" s="67">
        <v>1</v>
      </c>
      <c r="AD15" s="67">
        <v>1</v>
      </c>
      <c r="AE15" s="67">
        <v>1</v>
      </c>
      <c r="AF15" s="67">
        <v>1</v>
      </c>
      <c r="AH15" s="90" t="str">
        <f t="shared" si="0"/>
        <v>Котов Евгений</v>
      </c>
      <c r="AI15" s="90"/>
      <c r="AJ15" s="27">
        <f t="shared" si="1"/>
        <v>0</v>
      </c>
      <c r="AK15" s="28">
        <f t="shared" si="2"/>
        <v>1</v>
      </c>
      <c r="AL15" s="28">
        <f t="shared" si="3"/>
        <v>14</v>
      </c>
      <c r="AN15" s="28">
        <f t="shared" si="4"/>
        <v>0</v>
      </c>
      <c r="AO15" s="28">
        <f t="shared" si="5"/>
        <v>0</v>
      </c>
      <c r="AP15" s="28">
        <f t="shared" si="6"/>
        <v>15</v>
      </c>
    </row>
    <row r="16" spans="1:42" ht="16.5" thickBot="1">
      <c r="A16" s="5">
        <v>7</v>
      </c>
      <c r="B16" s="33" t="str">
        <f>Позн.разв.!B17</f>
        <v>Красноперов Ярослав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H16" s="90" t="str">
        <f t="shared" si="0"/>
        <v>Красноперов Ярослав</v>
      </c>
      <c r="AI16" s="90"/>
      <c r="AJ16" s="27">
        <f t="shared" si="1"/>
        <v>0</v>
      </c>
      <c r="AK16" s="28">
        <f t="shared" si="2"/>
        <v>0</v>
      </c>
      <c r="AL16" s="28">
        <f t="shared" si="3"/>
        <v>0</v>
      </c>
      <c r="AN16" s="28">
        <f t="shared" si="4"/>
        <v>0</v>
      </c>
      <c r="AO16" s="28">
        <f t="shared" si="5"/>
        <v>0</v>
      </c>
      <c r="AP16" s="28">
        <f t="shared" si="6"/>
        <v>0</v>
      </c>
    </row>
    <row r="17" spans="1:42" ht="16.5" thickBot="1">
      <c r="A17" s="5">
        <v>8</v>
      </c>
      <c r="B17" s="33" t="str">
        <f>Позн.разв.!B18</f>
        <v>Кривицкий Евгений</v>
      </c>
      <c r="C17" s="67">
        <v>1</v>
      </c>
      <c r="D17" s="67">
        <v>1</v>
      </c>
      <c r="E17" s="67">
        <v>1</v>
      </c>
      <c r="F17" s="67">
        <v>1</v>
      </c>
      <c r="G17" s="67">
        <v>1</v>
      </c>
      <c r="H17" s="67">
        <v>1</v>
      </c>
      <c r="I17" s="67">
        <v>1</v>
      </c>
      <c r="J17" s="67">
        <v>1</v>
      </c>
      <c r="K17" s="67">
        <v>1</v>
      </c>
      <c r="L17" s="67">
        <v>1</v>
      </c>
      <c r="M17" s="67">
        <v>1</v>
      </c>
      <c r="N17" s="67">
        <v>1</v>
      </c>
      <c r="O17" s="67">
        <v>1</v>
      </c>
      <c r="P17" s="67">
        <v>1</v>
      </c>
      <c r="Q17" s="67">
        <v>1</v>
      </c>
      <c r="R17" s="67">
        <v>1</v>
      </c>
      <c r="S17" s="67">
        <v>1</v>
      </c>
      <c r="T17" s="67">
        <v>1</v>
      </c>
      <c r="U17" s="67">
        <v>1</v>
      </c>
      <c r="V17" s="67">
        <v>1</v>
      </c>
      <c r="W17" s="67">
        <v>1</v>
      </c>
      <c r="X17" s="67">
        <v>1</v>
      </c>
      <c r="Y17" s="67">
        <v>1</v>
      </c>
      <c r="Z17" s="67">
        <v>1</v>
      </c>
      <c r="AA17" s="67">
        <v>1</v>
      </c>
      <c r="AB17" s="67">
        <v>1</v>
      </c>
      <c r="AC17" s="67">
        <v>1</v>
      </c>
      <c r="AD17" s="67">
        <v>1</v>
      </c>
      <c r="AE17" s="67">
        <v>1</v>
      </c>
      <c r="AF17" s="67">
        <v>1</v>
      </c>
      <c r="AH17" s="90" t="str">
        <f t="shared" si="0"/>
        <v>Кривицкий Евгений</v>
      </c>
      <c r="AI17" s="90"/>
      <c r="AJ17" s="27">
        <f t="shared" si="1"/>
        <v>0</v>
      </c>
      <c r="AK17" s="28">
        <f t="shared" si="2"/>
        <v>0</v>
      </c>
      <c r="AL17" s="28">
        <f t="shared" si="3"/>
        <v>15</v>
      </c>
      <c r="AN17" s="28">
        <f t="shared" si="4"/>
        <v>0</v>
      </c>
      <c r="AO17" s="28">
        <f t="shared" si="5"/>
        <v>0</v>
      </c>
      <c r="AP17" s="28">
        <f t="shared" si="6"/>
        <v>15</v>
      </c>
    </row>
    <row r="18" spans="1:42" ht="16.5" thickBot="1">
      <c r="A18" s="5">
        <v>9</v>
      </c>
      <c r="B18" s="33" t="str">
        <f>Позн.разв.!B19</f>
        <v>Кукушкин Матвей</v>
      </c>
      <c r="C18" s="67">
        <v>1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S18" s="67">
        <v>1</v>
      </c>
      <c r="T18" s="67">
        <v>1</v>
      </c>
      <c r="U18" s="67">
        <v>0.5</v>
      </c>
      <c r="V18" s="67">
        <v>1</v>
      </c>
      <c r="W18" s="67">
        <v>1</v>
      </c>
      <c r="X18" s="67">
        <v>1</v>
      </c>
      <c r="Y18" s="67">
        <v>1</v>
      </c>
      <c r="Z18" s="67">
        <v>1</v>
      </c>
      <c r="AA18" s="67">
        <v>0.5</v>
      </c>
      <c r="AB18" s="67">
        <v>1</v>
      </c>
      <c r="AC18" s="67">
        <v>1</v>
      </c>
      <c r="AD18" s="67">
        <v>1</v>
      </c>
      <c r="AE18" s="67">
        <v>0.5</v>
      </c>
      <c r="AF18" s="67">
        <v>1</v>
      </c>
      <c r="AH18" s="90" t="str">
        <f t="shared" si="0"/>
        <v>Кукушкин Матвей</v>
      </c>
      <c r="AI18" s="90"/>
      <c r="AJ18" s="27">
        <f t="shared" si="1"/>
        <v>0</v>
      </c>
      <c r="AK18" s="28">
        <f t="shared" si="2"/>
        <v>3</v>
      </c>
      <c r="AL18" s="28">
        <f t="shared" si="3"/>
        <v>12</v>
      </c>
      <c r="AN18" s="28">
        <f t="shared" si="4"/>
        <v>0</v>
      </c>
      <c r="AO18" s="28">
        <f t="shared" si="5"/>
        <v>0</v>
      </c>
      <c r="AP18" s="28">
        <f t="shared" si="6"/>
        <v>15</v>
      </c>
    </row>
    <row r="19" spans="1:42" ht="16.5" thickBot="1">
      <c r="A19" s="5">
        <v>10</v>
      </c>
      <c r="B19" s="33" t="str">
        <f>Позн.разв.!B20</f>
        <v>Меркулова Софья</v>
      </c>
      <c r="C19" s="67">
        <v>0.5</v>
      </c>
      <c r="D19" s="67">
        <v>0.5</v>
      </c>
      <c r="E19" s="67">
        <v>0.5</v>
      </c>
      <c r="F19" s="67">
        <v>0.5</v>
      </c>
      <c r="G19" s="67">
        <v>0.5</v>
      </c>
      <c r="H19" s="67">
        <v>0.5</v>
      </c>
      <c r="I19" s="67">
        <v>0.5</v>
      </c>
      <c r="J19" s="67">
        <v>0.5</v>
      </c>
      <c r="K19" s="67">
        <v>0.5</v>
      </c>
      <c r="L19" s="67">
        <v>0.5</v>
      </c>
      <c r="M19" s="67">
        <v>0.5</v>
      </c>
      <c r="N19" s="67">
        <v>0.5</v>
      </c>
      <c r="O19" s="67">
        <v>0.5</v>
      </c>
      <c r="P19" s="67">
        <v>0.5</v>
      </c>
      <c r="Q19" s="67">
        <v>0.5</v>
      </c>
      <c r="R19" s="67">
        <v>0.5</v>
      </c>
      <c r="S19" s="67">
        <v>0.5</v>
      </c>
      <c r="T19" s="67">
        <v>0.5</v>
      </c>
      <c r="U19" s="67">
        <v>0.5</v>
      </c>
      <c r="V19" s="67">
        <v>0.5</v>
      </c>
      <c r="W19" s="67">
        <v>0.5</v>
      </c>
      <c r="X19" s="67">
        <v>0.5</v>
      </c>
      <c r="Y19" s="67">
        <v>0.5</v>
      </c>
      <c r="Z19" s="67">
        <v>0.5</v>
      </c>
      <c r="AA19" s="67">
        <v>0.5</v>
      </c>
      <c r="AB19" s="67">
        <v>1</v>
      </c>
      <c r="AC19" s="67">
        <v>1</v>
      </c>
      <c r="AD19" s="67">
        <v>1</v>
      </c>
      <c r="AE19" s="67">
        <v>1</v>
      </c>
      <c r="AF19" s="67">
        <v>1</v>
      </c>
      <c r="AH19" s="90" t="str">
        <f t="shared" si="0"/>
        <v>Меркулова Софья</v>
      </c>
      <c r="AI19" s="90"/>
      <c r="AJ19" s="27">
        <f t="shared" si="1"/>
        <v>0</v>
      </c>
      <c r="AK19" s="28">
        <f t="shared" si="2"/>
        <v>13</v>
      </c>
      <c r="AL19" s="28">
        <f t="shared" si="3"/>
        <v>2</v>
      </c>
      <c r="AN19" s="28">
        <f t="shared" si="4"/>
        <v>0</v>
      </c>
      <c r="AO19" s="28">
        <f t="shared" si="5"/>
        <v>12</v>
      </c>
      <c r="AP19" s="28">
        <f t="shared" si="6"/>
        <v>3</v>
      </c>
    </row>
    <row r="20" spans="1:42" ht="16.5" thickBot="1">
      <c r="A20" s="5">
        <v>11</v>
      </c>
      <c r="B20" s="33" t="str">
        <f>Позн.разв.!B21</f>
        <v>Платонова Таисия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H20" s="90" t="str">
        <f t="shared" si="0"/>
        <v>Платонова Таисия</v>
      </c>
      <c r="AI20" s="90"/>
      <c r="AJ20" s="27">
        <f t="shared" si="1"/>
        <v>0</v>
      </c>
      <c r="AK20" s="28">
        <f t="shared" si="2"/>
        <v>0</v>
      </c>
      <c r="AL20" s="28">
        <f t="shared" si="3"/>
        <v>0</v>
      </c>
      <c r="AN20" s="28">
        <f t="shared" si="4"/>
        <v>0</v>
      </c>
      <c r="AO20" s="28">
        <f t="shared" si="5"/>
        <v>0</v>
      </c>
      <c r="AP20" s="28">
        <f t="shared" si="6"/>
        <v>0</v>
      </c>
    </row>
    <row r="21" spans="1:42" ht="16.5" thickBot="1">
      <c r="A21" s="5">
        <v>12</v>
      </c>
      <c r="B21" s="33" t="str">
        <f>Позн.разв.!B22</f>
        <v>Родионов Макар</v>
      </c>
      <c r="C21" s="67">
        <v>1</v>
      </c>
      <c r="D21" s="67">
        <v>1</v>
      </c>
      <c r="E21" s="67">
        <v>1</v>
      </c>
      <c r="F21" s="67">
        <v>1</v>
      </c>
      <c r="G21" s="67">
        <v>0.5</v>
      </c>
      <c r="H21" s="67">
        <v>1</v>
      </c>
      <c r="I21" s="67">
        <v>0.5</v>
      </c>
      <c r="J21" s="67">
        <v>1</v>
      </c>
      <c r="K21" s="67">
        <v>0.5</v>
      </c>
      <c r="L21" s="67">
        <v>1</v>
      </c>
      <c r="M21" s="67">
        <v>0.5</v>
      </c>
      <c r="N21" s="67">
        <v>1</v>
      </c>
      <c r="O21" s="67">
        <v>1</v>
      </c>
      <c r="P21" s="67">
        <v>1</v>
      </c>
      <c r="Q21" s="67">
        <v>1</v>
      </c>
      <c r="R21" s="67">
        <v>1</v>
      </c>
      <c r="S21" s="67">
        <v>1</v>
      </c>
      <c r="T21" s="67">
        <v>1</v>
      </c>
      <c r="U21" s="67">
        <v>1</v>
      </c>
      <c r="V21" s="67">
        <v>1</v>
      </c>
      <c r="W21" s="67">
        <v>1</v>
      </c>
      <c r="X21" s="67">
        <v>1</v>
      </c>
      <c r="Y21" s="67">
        <v>1</v>
      </c>
      <c r="Z21" s="67">
        <v>1</v>
      </c>
      <c r="AA21" s="67">
        <v>0.5</v>
      </c>
      <c r="AB21" s="67">
        <v>1</v>
      </c>
      <c r="AC21" s="67">
        <v>0.5</v>
      </c>
      <c r="AD21" s="67">
        <v>0.5</v>
      </c>
      <c r="AE21" s="67">
        <v>0.5</v>
      </c>
      <c r="AF21" s="67">
        <v>1</v>
      </c>
      <c r="AH21" s="90" t="str">
        <f t="shared" si="0"/>
        <v>Родионов Макар</v>
      </c>
      <c r="AI21" s="90"/>
      <c r="AJ21" s="27">
        <f t="shared" si="1"/>
        <v>0</v>
      </c>
      <c r="AK21" s="28">
        <f t="shared" si="2"/>
        <v>7</v>
      </c>
      <c r="AL21" s="28">
        <f t="shared" si="3"/>
        <v>8</v>
      </c>
      <c r="AN21" s="28">
        <f t="shared" si="4"/>
        <v>0</v>
      </c>
      <c r="AO21" s="28">
        <f t="shared" si="5"/>
        <v>1</v>
      </c>
      <c r="AP21" s="28">
        <f t="shared" si="6"/>
        <v>14</v>
      </c>
    </row>
    <row r="22" spans="1:42" ht="16.5" thickBot="1">
      <c r="A22" s="5">
        <v>13</v>
      </c>
      <c r="B22" s="33" t="str">
        <f>Позн.разв.!B23</f>
        <v>Рунова Александра</v>
      </c>
      <c r="C22" s="67">
        <v>1</v>
      </c>
      <c r="D22" s="67">
        <v>1</v>
      </c>
      <c r="E22" s="67">
        <v>1</v>
      </c>
      <c r="F22" s="67">
        <v>1</v>
      </c>
      <c r="G22" s="67">
        <v>0.5</v>
      </c>
      <c r="H22" s="67">
        <v>1</v>
      </c>
      <c r="I22" s="67">
        <v>0.5</v>
      </c>
      <c r="J22" s="67">
        <v>1</v>
      </c>
      <c r="K22" s="67">
        <v>0.5</v>
      </c>
      <c r="L22" s="67">
        <v>1</v>
      </c>
      <c r="M22" s="67">
        <v>0.5</v>
      </c>
      <c r="N22" s="67">
        <v>1</v>
      </c>
      <c r="O22" s="67">
        <v>1</v>
      </c>
      <c r="P22" s="67">
        <v>1</v>
      </c>
      <c r="Q22" s="67">
        <v>0.5</v>
      </c>
      <c r="R22" s="67">
        <v>1</v>
      </c>
      <c r="S22" s="67">
        <v>1</v>
      </c>
      <c r="T22" s="67">
        <v>1</v>
      </c>
      <c r="U22" s="67">
        <v>1</v>
      </c>
      <c r="V22" s="67">
        <v>1</v>
      </c>
      <c r="W22" s="67">
        <v>1</v>
      </c>
      <c r="X22" s="67">
        <v>1</v>
      </c>
      <c r="Y22" s="67">
        <v>1</v>
      </c>
      <c r="Z22" s="67">
        <v>1</v>
      </c>
      <c r="AA22" s="67">
        <v>0.5</v>
      </c>
      <c r="AB22" s="67">
        <v>0.5</v>
      </c>
      <c r="AC22" s="67">
        <v>1</v>
      </c>
      <c r="AD22" s="67">
        <v>1</v>
      </c>
      <c r="AE22" s="67">
        <v>0.5</v>
      </c>
      <c r="AF22" s="67">
        <v>0.5</v>
      </c>
      <c r="AH22" s="90" t="str">
        <f t="shared" si="0"/>
        <v>Рунова Александра</v>
      </c>
      <c r="AI22" s="90"/>
      <c r="AJ22" s="27">
        <f t="shared" si="1"/>
        <v>0</v>
      </c>
      <c r="AK22" s="28">
        <f t="shared" si="2"/>
        <v>7</v>
      </c>
      <c r="AL22" s="28">
        <f t="shared" si="3"/>
        <v>8</v>
      </c>
      <c r="AN22" s="28">
        <f t="shared" si="4"/>
        <v>0</v>
      </c>
      <c r="AO22" s="28">
        <f t="shared" si="5"/>
        <v>2</v>
      </c>
      <c r="AP22" s="28">
        <f t="shared" si="6"/>
        <v>13</v>
      </c>
    </row>
    <row r="23" spans="1:42" ht="16.5" thickBot="1">
      <c r="A23" s="5">
        <v>14</v>
      </c>
      <c r="B23" s="33" t="str">
        <f>Позн.разв.!B24</f>
        <v>Савельев Кирилл</v>
      </c>
      <c r="C23" s="67">
        <v>1</v>
      </c>
      <c r="D23" s="67">
        <v>1</v>
      </c>
      <c r="E23" s="67">
        <v>1</v>
      </c>
      <c r="F23" s="67">
        <v>1</v>
      </c>
      <c r="G23" s="67">
        <v>1</v>
      </c>
      <c r="H23" s="67">
        <v>1</v>
      </c>
      <c r="I23" s="67">
        <v>0.5</v>
      </c>
      <c r="J23" s="67">
        <v>1</v>
      </c>
      <c r="K23" s="67">
        <v>1</v>
      </c>
      <c r="L23" s="67">
        <v>1</v>
      </c>
      <c r="M23" s="67">
        <v>1</v>
      </c>
      <c r="N23" s="67">
        <v>1</v>
      </c>
      <c r="O23" s="67">
        <v>1</v>
      </c>
      <c r="P23" s="67">
        <v>1</v>
      </c>
      <c r="Q23" s="67">
        <v>1</v>
      </c>
      <c r="R23" s="67">
        <v>1</v>
      </c>
      <c r="S23" s="67">
        <v>1</v>
      </c>
      <c r="T23" s="67">
        <v>1</v>
      </c>
      <c r="U23" s="67">
        <v>1</v>
      </c>
      <c r="V23" s="67">
        <v>1</v>
      </c>
      <c r="W23" s="67">
        <v>1</v>
      </c>
      <c r="X23" s="67">
        <v>1</v>
      </c>
      <c r="Y23" s="67">
        <v>1</v>
      </c>
      <c r="Z23" s="67">
        <v>1</v>
      </c>
      <c r="AA23" s="67">
        <v>1</v>
      </c>
      <c r="AB23" s="67">
        <v>1</v>
      </c>
      <c r="AC23" s="67">
        <v>1</v>
      </c>
      <c r="AD23" s="67">
        <v>1</v>
      </c>
      <c r="AE23" s="67">
        <v>0.5</v>
      </c>
      <c r="AF23" s="67">
        <v>1</v>
      </c>
      <c r="AH23" s="90" t="str">
        <f t="shared" si="0"/>
        <v>Савельев Кирилл</v>
      </c>
      <c r="AI23" s="90"/>
      <c r="AJ23" s="27">
        <f t="shared" si="1"/>
        <v>0</v>
      </c>
      <c r="AK23" s="28">
        <f t="shared" si="2"/>
        <v>2</v>
      </c>
      <c r="AL23" s="28">
        <f t="shared" si="3"/>
        <v>13</v>
      </c>
      <c r="AN23" s="28">
        <f t="shared" si="4"/>
        <v>0</v>
      </c>
      <c r="AO23" s="28">
        <f t="shared" si="5"/>
        <v>0</v>
      </c>
      <c r="AP23" s="28">
        <f t="shared" si="6"/>
        <v>15</v>
      </c>
    </row>
    <row r="24" spans="1:42" ht="16.5" thickBot="1">
      <c r="A24" s="5">
        <v>15</v>
      </c>
      <c r="B24" s="33" t="str">
        <f>Позн.разв.!B25</f>
        <v>Трембицкая Ульяна</v>
      </c>
      <c r="C24" s="67">
        <v>1</v>
      </c>
      <c r="D24" s="67">
        <v>1</v>
      </c>
      <c r="E24" s="67">
        <v>1</v>
      </c>
      <c r="F24" s="67">
        <v>1</v>
      </c>
      <c r="G24" s="67">
        <v>0.5</v>
      </c>
      <c r="H24" s="67">
        <v>1</v>
      </c>
      <c r="I24" s="67">
        <v>0.5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0.5</v>
      </c>
      <c r="P24" s="67">
        <v>1</v>
      </c>
      <c r="Q24" s="67">
        <v>0.5</v>
      </c>
      <c r="R24" s="67">
        <v>1</v>
      </c>
      <c r="S24" s="67">
        <v>1</v>
      </c>
      <c r="T24" s="67">
        <v>1</v>
      </c>
      <c r="U24" s="67">
        <v>1</v>
      </c>
      <c r="V24" s="67">
        <v>1</v>
      </c>
      <c r="W24" s="67">
        <v>1</v>
      </c>
      <c r="X24" s="67">
        <v>1</v>
      </c>
      <c r="Y24" s="67">
        <v>1</v>
      </c>
      <c r="Z24" s="67">
        <v>1</v>
      </c>
      <c r="AA24" s="67">
        <v>1</v>
      </c>
      <c r="AB24" s="67">
        <v>1</v>
      </c>
      <c r="AC24" s="67">
        <v>1</v>
      </c>
      <c r="AD24" s="67">
        <v>1</v>
      </c>
      <c r="AE24" s="67">
        <v>0.5</v>
      </c>
      <c r="AF24" s="67">
        <v>0.5</v>
      </c>
      <c r="AH24" s="90" t="str">
        <f t="shared" si="0"/>
        <v>Трембицкая Ульяна</v>
      </c>
      <c r="AI24" s="90"/>
      <c r="AJ24" s="27">
        <f t="shared" si="1"/>
        <v>0</v>
      </c>
      <c r="AK24" s="28">
        <f t="shared" si="2"/>
        <v>5</v>
      </c>
      <c r="AL24" s="28">
        <f t="shared" si="3"/>
        <v>10</v>
      </c>
      <c r="AN24" s="28">
        <f t="shared" si="4"/>
        <v>0</v>
      </c>
      <c r="AO24" s="28">
        <f t="shared" si="5"/>
        <v>1</v>
      </c>
      <c r="AP24" s="28">
        <f t="shared" si="6"/>
        <v>14</v>
      </c>
    </row>
    <row r="25" spans="1:42" ht="16.5" thickBot="1">
      <c r="A25" s="5">
        <v>16</v>
      </c>
      <c r="B25" s="33" t="str">
        <f>Позн.разв.!B26</f>
        <v>Туголукова Вероника</v>
      </c>
      <c r="C25" s="67">
        <v>1</v>
      </c>
      <c r="D25" s="67">
        <v>1</v>
      </c>
      <c r="E25" s="67">
        <v>1</v>
      </c>
      <c r="F25" s="67">
        <v>1</v>
      </c>
      <c r="G25" s="67">
        <v>1</v>
      </c>
      <c r="H25" s="67">
        <v>1</v>
      </c>
      <c r="I25" s="67">
        <v>1</v>
      </c>
      <c r="J25" s="67">
        <v>1</v>
      </c>
      <c r="K25" s="67">
        <v>1</v>
      </c>
      <c r="L25" s="67">
        <v>1</v>
      </c>
      <c r="M25" s="67">
        <v>1</v>
      </c>
      <c r="N25" s="67">
        <v>1</v>
      </c>
      <c r="O25" s="67">
        <v>1</v>
      </c>
      <c r="P25" s="67">
        <v>1</v>
      </c>
      <c r="Q25" s="67">
        <v>1</v>
      </c>
      <c r="R25" s="67">
        <v>1</v>
      </c>
      <c r="S25" s="67">
        <v>1</v>
      </c>
      <c r="T25" s="67">
        <v>1</v>
      </c>
      <c r="U25" s="67">
        <v>1</v>
      </c>
      <c r="V25" s="67">
        <v>1</v>
      </c>
      <c r="W25" s="67">
        <v>1</v>
      </c>
      <c r="X25" s="67">
        <v>1</v>
      </c>
      <c r="Y25" s="67">
        <v>1</v>
      </c>
      <c r="Z25" s="67">
        <v>1</v>
      </c>
      <c r="AA25" s="67">
        <v>1</v>
      </c>
      <c r="AB25" s="67">
        <v>1</v>
      </c>
      <c r="AC25" s="67">
        <v>1</v>
      </c>
      <c r="AD25" s="67">
        <v>1</v>
      </c>
      <c r="AE25" s="67">
        <v>1</v>
      </c>
      <c r="AF25" s="67">
        <v>1</v>
      </c>
      <c r="AH25" s="90" t="str">
        <f t="shared" si="0"/>
        <v>Туголукова Вероника</v>
      </c>
      <c r="AI25" s="90"/>
      <c r="AJ25" s="27">
        <f t="shared" si="1"/>
        <v>0</v>
      </c>
      <c r="AK25" s="28">
        <f t="shared" si="2"/>
        <v>0</v>
      </c>
      <c r="AL25" s="28">
        <f t="shared" si="3"/>
        <v>15</v>
      </c>
      <c r="AN25" s="28">
        <f t="shared" si="4"/>
        <v>0</v>
      </c>
      <c r="AO25" s="28">
        <f t="shared" si="5"/>
        <v>0</v>
      </c>
      <c r="AP25" s="28">
        <f t="shared" si="6"/>
        <v>15</v>
      </c>
    </row>
    <row r="26" spans="1:42" ht="16.5" thickBot="1">
      <c r="A26" s="5">
        <v>17</v>
      </c>
      <c r="B26" s="33" t="str">
        <f>Позн.разв.!B27</f>
        <v>Фишер Филипп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7">
        <v>1</v>
      </c>
      <c r="N26" s="67">
        <v>1</v>
      </c>
      <c r="O26" s="67">
        <v>1</v>
      </c>
      <c r="P26" s="67">
        <v>1</v>
      </c>
      <c r="Q26" s="67">
        <v>1</v>
      </c>
      <c r="R26" s="67">
        <v>1</v>
      </c>
      <c r="S26" s="67">
        <v>1</v>
      </c>
      <c r="T26" s="67">
        <v>1</v>
      </c>
      <c r="U26" s="67">
        <v>1</v>
      </c>
      <c r="V26" s="67">
        <v>1</v>
      </c>
      <c r="W26" s="67">
        <v>1</v>
      </c>
      <c r="X26" s="67">
        <v>1</v>
      </c>
      <c r="Y26" s="67">
        <v>1</v>
      </c>
      <c r="Z26" s="67">
        <v>1</v>
      </c>
      <c r="AA26" s="67">
        <v>0.5</v>
      </c>
      <c r="AB26" s="67">
        <v>1</v>
      </c>
      <c r="AC26" s="67">
        <v>1</v>
      </c>
      <c r="AD26" s="67">
        <v>1</v>
      </c>
      <c r="AE26" s="67">
        <v>1</v>
      </c>
      <c r="AF26" s="67">
        <v>1</v>
      </c>
      <c r="AH26" s="90" t="str">
        <f t="shared" si="0"/>
        <v>Фишер Филипп</v>
      </c>
      <c r="AI26" s="90"/>
      <c r="AJ26" s="27">
        <f t="shared" si="1"/>
        <v>0</v>
      </c>
      <c r="AK26" s="28">
        <f t="shared" si="2"/>
        <v>1</v>
      </c>
      <c r="AL26" s="28">
        <f t="shared" si="3"/>
        <v>14</v>
      </c>
      <c r="AN26" s="28">
        <f t="shared" si="4"/>
        <v>0</v>
      </c>
      <c r="AO26" s="28">
        <f t="shared" si="5"/>
        <v>0</v>
      </c>
      <c r="AP26" s="28">
        <f t="shared" si="6"/>
        <v>15</v>
      </c>
    </row>
    <row r="27" spans="1:42" ht="16.5" thickBot="1">
      <c r="A27" s="5">
        <v>18</v>
      </c>
      <c r="B27" s="33" t="str">
        <f>Позн.разв.!B28</f>
        <v>Хвастюк Михаил</v>
      </c>
      <c r="C27" s="67">
        <v>1</v>
      </c>
      <c r="D27" s="67">
        <v>1</v>
      </c>
      <c r="E27" s="67">
        <v>1</v>
      </c>
      <c r="F27" s="67">
        <v>1</v>
      </c>
      <c r="G27" s="67">
        <v>1</v>
      </c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67">
        <v>1</v>
      </c>
      <c r="N27" s="67">
        <v>1</v>
      </c>
      <c r="O27" s="67">
        <v>1</v>
      </c>
      <c r="P27" s="67">
        <v>1</v>
      </c>
      <c r="Q27" s="67">
        <v>1</v>
      </c>
      <c r="R27" s="67">
        <v>1</v>
      </c>
      <c r="S27" s="67">
        <v>1</v>
      </c>
      <c r="T27" s="67">
        <v>1</v>
      </c>
      <c r="U27" s="67">
        <v>1</v>
      </c>
      <c r="V27" s="67">
        <v>1</v>
      </c>
      <c r="W27" s="67">
        <v>1</v>
      </c>
      <c r="X27" s="67">
        <v>1</v>
      </c>
      <c r="Y27" s="67">
        <v>1</v>
      </c>
      <c r="Z27" s="67">
        <v>1</v>
      </c>
      <c r="AA27" s="67">
        <v>1</v>
      </c>
      <c r="AB27" s="67">
        <v>1</v>
      </c>
      <c r="AC27" s="67">
        <v>1</v>
      </c>
      <c r="AD27" s="67">
        <v>1</v>
      </c>
      <c r="AE27" s="67">
        <v>0.5</v>
      </c>
      <c r="AF27" s="67">
        <v>1</v>
      </c>
      <c r="AH27" s="90" t="str">
        <f t="shared" si="0"/>
        <v>Хвастюк Михаил</v>
      </c>
      <c r="AI27" s="90"/>
      <c r="AJ27" s="27">
        <f t="shared" si="1"/>
        <v>0</v>
      </c>
      <c r="AK27" s="28">
        <f t="shared" si="2"/>
        <v>1</v>
      </c>
      <c r="AL27" s="28">
        <f t="shared" si="3"/>
        <v>14</v>
      </c>
      <c r="AN27" s="28">
        <f t="shared" si="4"/>
        <v>0</v>
      </c>
      <c r="AO27" s="28">
        <f t="shared" si="5"/>
        <v>0</v>
      </c>
      <c r="AP27" s="28">
        <f t="shared" si="6"/>
        <v>15</v>
      </c>
    </row>
    <row r="28" spans="1:42" ht="16.5" thickBot="1">
      <c r="A28" s="5">
        <v>19</v>
      </c>
      <c r="B28" s="38" t="str">
        <f>Позн.разв.!B29</f>
        <v>Шпортенко Ева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H28" s="90" t="str">
        <f t="shared" si="0"/>
        <v>Шпортенко Ева</v>
      </c>
      <c r="AI28" s="90"/>
      <c r="AJ28" s="27">
        <f t="shared" si="1"/>
        <v>0</v>
      </c>
      <c r="AK28" s="28">
        <f t="shared" si="2"/>
        <v>0</v>
      </c>
      <c r="AL28" s="28">
        <f t="shared" si="3"/>
        <v>0</v>
      </c>
      <c r="AN28" s="28">
        <f t="shared" si="4"/>
        <v>0</v>
      </c>
      <c r="AO28" s="28">
        <f t="shared" si="5"/>
        <v>0</v>
      </c>
      <c r="AP28" s="28">
        <f t="shared" si="6"/>
        <v>0</v>
      </c>
    </row>
    <row r="29" spans="1:42" ht="16.5" thickBot="1">
      <c r="A29" s="5">
        <v>20</v>
      </c>
      <c r="B29" s="39" t="str">
        <f>Позн.разв.!B30</f>
        <v>Юдин Лука</v>
      </c>
      <c r="C29" s="67">
        <v>1</v>
      </c>
      <c r="D29" s="67">
        <v>1</v>
      </c>
      <c r="E29" s="67">
        <v>1</v>
      </c>
      <c r="F29" s="67">
        <v>1</v>
      </c>
      <c r="G29" s="67">
        <v>1</v>
      </c>
      <c r="H29" s="67">
        <v>1</v>
      </c>
      <c r="I29" s="67">
        <v>1</v>
      </c>
      <c r="J29" s="67">
        <v>1</v>
      </c>
      <c r="K29" s="67">
        <v>1</v>
      </c>
      <c r="L29" s="67">
        <v>1</v>
      </c>
      <c r="M29" s="67">
        <v>1</v>
      </c>
      <c r="N29" s="67">
        <v>1</v>
      </c>
      <c r="O29" s="67">
        <v>1</v>
      </c>
      <c r="P29" s="67">
        <v>1</v>
      </c>
      <c r="Q29" s="67">
        <v>1</v>
      </c>
      <c r="R29" s="67">
        <v>1</v>
      </c>
      <c r="S29" s="67">
        <v>1</v>
      </c>
      <c r="T29" s="67">
        <v>1</v>
      </c>
      <c r="U29" s="67">
        <v>0.5</v>
      </c>
      <c r="V29" s="67">
        <v>1</v>
      </c>
      <c r="W29" s="67">
        <v>1</v>
      </c>
      <c r="X29" s="67">
        <v>1</v>
      </c>
      <c r="Y29" s="67">
        <v>1</v>
      </c>
      <c r="Z29" s="67">
        <v>1</v>
      </c>
      <c r="AA29" s="67">
        <v>1</v>
      </c>
      <c r="AB29" s="67">
        <v>1</v>
      </c>
      <c r="AC29" s="67">
        <v>1</v>
      </c>
      <c r="AD29" s="67">
        <v>1</v>
      </c>
      <c r="AE29" s="67">
        <v>1</v>
      </c>
      <c r="AF29" s="67">
        <v>1</v>
      </c>
      <c r="AH29" s="90" t="str">
        <f t="shared" si="0"/>
        <v>Юдин Лука</v>
      </c>
      <c r="AI29" s="90"/>
      <c r="AJ29" s="27">
        <f t="shared" si="1"/>
        <v>0</v>
      </c>
      <c r="AK29" s="28">
        <f t="shared" si="2"/>
        <v>1</v>
      </c>
      <c r="AL29" s="28">
        <f t="shared" si="3"/>
        <v>14</v>
      </c>
      <c r="AN29" s="28">
        <f t="shared" si="4"/>
        <v>0</v>
      </c>
      <c r="AO29" s="28">
        <f t="shared" si="5"/>
        <v>0</v>
      </c>
      <c r="AP29" s="28">
        <f t="shared" si="6"/>
        <v>15</v>
      </c>
    </row>
    <row r="30" spans="1:42" ht="16.5" thickBot="1">
      <c r="A30" s="5">
        <v>21</v>
      </c>
      <c r="B30" s="39" t="str">
        <f>Позн.разв.!B31</f>
        <v>Аргандиваль Платон</v>
      </c>
      <c r="C30" s="67">
        <v>0.5</v>
      </c>
      <c r="D30" s="67">
        <v>0.5</v>
      </c>
      <c r="E30" s="67">
        <v>0.5</v>
      </c>
      <c r="F30" s="67">
        <v>0.5</v>
      </c>
      <c r="G30" s="67">
        <v>0.5</v>
      </c>
      <c r="H30" s="67">
        <v>0.5</v>
      </c>
      <c r="I30" s="67">
        <v>0.5</v>
      </c>
      <c r="J30" s="67">
        <v>0.5</v>
      </c>
      <c r="K30" s="67">
        <v>0.5</v>
      </c>
      <c r="L30" s="67">
        <v>0.5</v>
      </c>
      <c r="M30" s="67">
        <v>0.5</v>
      </c>
      <c r="N30" s="67">
        <v>0.5</v>
      </c>
      <c r="O30" s="67">
        <v>0.5</v>
      </c>
      <c r="P30" s="67">
        <v>1</v>
      </c>
      <c r="Q30" s="67">
        <v>0.5</v>
      </c>
      <c r="R30" s="67">
        <v>0.5</v>
      </c>
      <c r="S30" s="67">
        <v>0.5</v>
      </c>
      <c r="T30" s="67">
        <v>1</v>
      </c>
      <c r="U30" s="67">
        <v>0.5</v>
      </c>
      <c r="V30" s="67">
        <v>1</v>
      </c>
      <c r="W30" s="67">
        <v>0.5</v>
      </c>
      <c r="X30" s="67">
        <v>1</v>
      </c>
      <c r="Y30" s="67">
        <v>0.5</v>
      </c>
      <c r="Z30" s="67">
        <v>1</v>
      </c>
      <c r="AA30" s="67">
        <v>0.5</v>
      </c>
      <c r="AB30" s="67">
        <v>1</v>
      </c>
      <c r="AC30" s="67">
        <v>0.5</v>
      </c>
      <c r="AD30" s="67">
        <v>0.5</v>
      </c>
      <c r="AE30" s="67">
        <v>0.5</v>
      </c>
      <c r="AF30" s="67">
        <v>0.5</v>
      </c>
      <c r="AH30" s="90" t="str">
        <f t="shared" si="0"/>
        <v>Аргандиваль Платон</v>
      </c>
      <c r="AI30" s="90"/>
      <c r="AJ30" s="27">
        <f t="shared" si="1"/>
        <v>0</v>
      </c>
      <c r="AK30" s="28">
        <f t="shared" si="2"/>
        <v>15</v>
      </c>
      <c r="AL30" s="28">
        <f t="shared" si="3"/>
        <v>0</v>
      </c>
      <c r="AN30" s="28">
        <f t="shared" si="4"/>
        <v>0</v>
      </c>
      <c r="AO30" s="28">
        <f t="shared" si="5"/>
        <v>9</v>
      </c>
      <c r="AP30" s="28">
        <f t="shared" si="6"/>
        <v>6</v>
      </c>
    </row>
    <row r="31" spans="1:42" ht="16.5" thickBot="1">
      <c r="A31" s="5">
        <v>22</v>
      </c>
      <c r="B31" s="39">
        <f>Позн.разв.!B32</f>
        <v>0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H31" s="90">
        <f t="shared" si="0"/>
        <v>0</v>
      </c>
      <c r="AI31" s="90"/>
      <c r="AJ31" s="27">
        <f t="shared" si="1"/>
        <v>0</v>
      </c>
      <c r="AK31" s="28">
        <f t="shared" si="2"/>
        <v>0</v>
      </c>
      <c r="AL31" s="28">
        <f t="shared" si="3"/>
        <v>0</v>
      </c>
      <c r="AN31" s="28">
        <f t="shared" si="4"/>
        <v>0</v>
      </c>
      <c r="AO31" s="28">
        <f t="shared" si="5"/>
        <v>0</v>
      </c>
      <c r="AP31" s="28">
        <f t="shared" si="6"/>
        <v>0</v>
      </c>
    </row>
    <row r="32" spans="1:42" ht="16.5" thickBot="1">
      <c r="A32" s="5">
        <v>23</v>
      </c>
      <c r="B32" s="39">
        <f>Позн.разв.!B33</f>
        <v>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H32" s="90">
        <f t="shared" si="0"/>
        <v>0</v>
      </c>
      <c r="AI32" s="90"/>
      <c r="AJ32" s="27">
        <f t="shared" si="1"/>
        <v>0</v>
      </c>
      <c r="AK32" s="28">
        <f t="shared" si="2"/>
        <v>0</v>
      </c>
      <c r="AL32" s="28">
        <f t="shared" si="3"/>
        <v>0</v>
      </c>
      <c r="AN32" s="28">
        <f t="shared" si="4"/>
        <v>0</v>
      </c>
      <c r="AO32" s="28">
        <f t="shared" si="5"/>
        <v>0</v>
      </c>
      <c r="AP32" s="28">
        <f t="shared" si="6"/>
        <v>0</v>
      </c>
    </row>
    <row r="33" spans="1:42" ht="16.5" thickBot="1">
      <c r="A33" s="5">
        <v>24</v>
      </c>
      <c r="B33" s="39">
        <f>Позн.разв.!B34</f>
        <v>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H33" s="90">
        <f t="shared" ref="AH33:AH34" si="7">B33</f>
        <v>0</v>
      </c>
      <c r="AI33" s="90"/>
      <c r="AJ33" s="27">
        <f t="shared" ref="AJ33:AJ34" si="8">COUNTIFS(C$8:AF$8,"СГ",C33:AF33,0)</f>
        <v>0</v>
      </c>
      <c r="AK33" s="28">
        <f t="shared" ref="AK33:AK34" si="9">COUNTIFS(C$8:AF$8,"СГ",C33:AF33,0.5)</f>
        <v>0</v>
      </c>
      <c r="AL33" s="28">
        <f t="shared" ref="AL33:AL34" si="10">COUNTIFS(C$8:AF$8,"СГ",C33:AF33,1)</f>
        <v>0</v>
      </c>
      <c r="AN33" s="28">
        <f t="shared" ref="AN33:AN34" si="11">COUNTIFS(C$8:AF$8,"КГ",C33:AF33,0)</f>
        <v>0</v>
      </c>
      <c r="AO33" s="28">
        <f t="shared" ref="AO33:AO34" si="12">COUNTIFS(C$8:AF$8,"КГ",C33:AF33,0.5)</f>
        <v>0</v>
      </c>
      <c r="AP33" s="28">
        <f t="shared" ref="AP33:AP34" si="13">COUNTIFS(C$8:AF$8,"КГ",C33:AF33,1)</f>
        <v>0</v>
      </c>
    </row>
    <row r="34" spans="1:42" ht="16.5" thickBot="1">
      <c r="A34" s="5">
        <v>25</v>
      </c>
      <c r="B34" s="39">
        <f>Позн.разв.!B35</f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H34" s="90">
        <f t="shared" si="7"/>
        <v>0</v>
      </c>
      <c r="AI34" s="90"/>
      <c r="AJ34" s="27">
        <f t="shared" si="8"/>
        <v>0</v>
      </c>
      <c r="AK34" s="28">
        <f t="shared" si="9"/>
        <v>0</v>
      </c>
      <c r="AL34" s="28">
        <f t="shared" si="10"/>
        <v>0</v>
      </c>
      <c r="AN34" s="28">
        <f t="shared" si="11"/>
        <v>0</v>
      </c>
      <c r="AO34" s="28">
        <f t="shared" si="12"/>
        <v>0</v>
      </c>
      <c r="AP34" s="28">
        <f t="shared" si="13"/>
        <v>0</v>
      </c>
    </row>
    <row r="35" spans="1:42" ht="15.75">
      <c r="AH35" s="92" t="s">
        <v>99</v>
      </c>
      <c r="AI35" s="92"/>
      <c r="AJ35" s="58">
        <f>SUM(AJ10:AJ34)</f>
        <v>0</v>
      </c>
      <c r="AK35" s="58">
        <f t="shared" ref="AK35:AL35" si="14">SUM(AK10:AK34)</f>
        <v>80</v>
      </c>
      <c r="AL35" s="58">
        <f t="shared" si="14"/>
        <v>190</v>
      </c>
      <c r="AM35" s="63"/>
      <c r="AN35" s="58">
        <f>SUM(AN10:AN34)</f>
        <v>0</v>
      </c>
      <c r="AO35" s="58">
        <f t="shared" ref="AO35:AP35" si="15">SUM(AO10:AO34)</f>
        <v>29</v>
      </c>
      <c r="AP35" s="58">
        <f t="shared" si="15"/>
        <v>241</v>
      </c>
    </row>
    <row r="36" spans="1:42" ht="15.75">
      <c r="A36" s="93"/>
      <c r="B36" s="17" t="s">
        <v>84</v>
      </c>
      <c r="C36" s="17" t="s">
        <v>18</v>
      </c>
      <c r="D36" s="17" t="s">
        <v>19</v>
      </c>
      <c r="E36" s="17" t="s">
        <v>18</v>
      </c>
      <c r="F36" s="17" t="s">
        <v>19</v>
      </c>
      <c r="G36" s="17" t="s">
        <v>18</v>
      </c>
      <c r="H36" s="17" t="s">
        <v>19</v>
      </c>
      <c r="I36" s="17" t="s">
        <v>18</v>
      </c>
      <c r="J36" s="17" t="s">
        <v>19</v>
      </c>
      <c r="K36" s="17" t="s">
        <v>18</v>
      </c>
      <c r="L36" s="17" t="s">
        <v>19</v>
      </c>
      <c r="M36" s="17" t="s">
        <v>18</v>
      </c>
      <c r="N36" s="17" t="s">
        <v>19</v>
      </c>
      <c r="O36" s="17" t="s">
        <v>18</v>
      </c>
      <c r="P36" s="17" t="s">
        <v>19</v>
      </c>
      <c r="Q36" s="17" t="s">
        <v>18</v>
      </c>
      <c r="R36" s="17" t="s">
        <v>19</v>
      </c>
      <c r="S36" s="17" t="s">
        <v>18</v>
      </c>
      <c r="T36" s="17" t="s">
        <v>19</v>
      </c>
      <c r="U36" s="17" t="s">
        <v>18</v>
      </c>
      <c r="V36" s="17" t="s">
        <v>19</v>
      </c>
      <c r="W36" s="17" t="s">
        <v>18</v>
      </c>
      <c r="X36" s="17" t="s">
        <v>19</v>
      </c>
      <c r="Y36" s="17" t="s">
        <v>18</v>
      </c>
      <c r="Z36" s="17" t="s">
        <v>19</v>
      </c>
      <c r="AA36" s="17" t="s">
        <v>18</v>
      </c>
      <c r="AB36" s="17" t="s">
        <v>19</v>
      </c>
      <c r="AC36" s="17" t="s">
        <v>18</v>
      </c>
      <c r="AD36" s="17" t="s">
        <v>19</v>
      </c>
      <c r="AE36" s="17" t="s">
        <v>18</v>
      </c>
      <c r="AF36" s="17" t="s">
        <v>19</v>
      </c>
      <c r="AG36" s="31"/>
      <c r="AH36" s="89"/>
      <c r="AI36" s="89"/>
      <c r="AJ36" s="29"/>
      <c r="AK36" s="29"/>
      <c r="AL36" s="29"/>
      <c r="AN36" s="29"/>
      <c r="AO36" s="29"/>
      <c r="AP36" s="29"/>
    </row>
    <row r="37" spans="1:42" ht="15.75">
      <c r="A37" s="93"/>
      <c r="B37" s="20">
        <v>0</v>
      </c>
      <c r="C37" s="21">
        <f>COUNTIF(C10:C34,0)</f>
        <v>0</v>
      </c>
      <c r="D37" s="21">
        <f t="shared" ref="D37:AF37" si="16">COUNTIF(D10:D34,0)</f>
        <v>0</v>
      </c>
      <c r="E37" s="21">
        <f t="shared" si="16"/>
        <v>0</v>
      </c>
      <c r="F37" s="21">
        <f t="shared" si="16"/>
        <v>0</v>
      </c>
      <c r="G37" s="21">
        <f t="shared" si="16"/>
        <v>0</v>
      </c>
      <c r="H37" s="21">
        <f t="shared" si="16"/>
        <v>0</v>
      </c>
      <c r="I37" s="21">
        <f t="shared" si="16"/>
        <v>0</v>
      </c>
      <c r="J37" s="21">
        <f t="shared" si="16"/>
        <v>0</v>
      </c>
      <c r="K37" s="21">
        <f t="shared" si="16"/>
        <v>0</v>
      </c>
      <c r="L37" s="21">
        <f t="shared" si="16"/>
        <v>0</v>
      </c>
      <c r="M37" s="21">
        <f t="shared" si="16"/>
        <v>0</v>
      </c>
      <c r="N37" s="21">
        <f t="shared" si="16"/>
        <v>0</v>
      </c>
      <c r="O37" s="21">
        <f t="shared" si="16"/>
        <v>0</v>
      </c>
      <c r="P37" s="21">
        <f t="shared" si="16"/>
        <v>0</v>
      </c>
      <c r="Q37" s="21">
        <f t="shared" si="16"/>
        <v>0</v>
      </c>
      <c r="R37" s="21">
        <f t="shared" si="16"/>
        <v>0</v>
      </c>
      <c r="S37" s="21">
        <f t="shared" si="16"/>
        <v>0</v>
      </c>
      <c r="T37" s="21">
        <f t="shared" si="16"/>
        <v>0</v>
      </c>
      <c r="U37" s="21">
        <f t="shared" si="16"/>
        <v>0</v>
      </c>
      <c r="V37" s="21">
        <f t="shared" si="16"/>
        <v>0</v>
      </c>
      <c r="W37" s="21">
        <f t="shared" si="16"/>
        <v>0</v>
      </c>
      <c r="X37" s="21">
        <f t="shared" si="16"/>
        <v>0</v>
      </c>
      <c r="Y37" s="21">
        <f t="shared" si="16"/>
        <v>0</v>
      </c>
      <c r="Z37" s="21">
        <f t="shared" si="16"/>
        <v>0</v>
      </c>
      <c r="AA37" s="21">
        <f t="shared" si="16"/>
        <v>0</v>
      </c>
      <c r="AB37" s="21">
        <f t="shared" si="16"/>
        <v>0</v>
      </c>
      <c r="AC37" s="21">
        <f t="shared" si="16"/>
        <v>0</v>
      </c>
      <c r="AD37" s="21">
        <f t="shared" si="16"/>
        <v>0</v>
      </c>
      <c r="AE37" s="21">
        <f t="shared" si="16"/>
        <v>0</v>
      </c>
      <c r="AF37" s="21">
        <f t="shared" si="16"/>
        <v>0</v>
      </c>
      <c r="AH37" s="89"/>
      <c r="AI37" s="89"/>
      <c r="AJ37" s="29"/>
      <c r="AK37" s="29"/>
      <c r="AL37" s="29"/>
      <c r="AN37" s="29"/>
      <c r="AO37" s="29"/>
      <c r="AP37" s="29"/>
    </row>
    <row r="38" spans="1:42" ht="15.75">
      <c r="A38" s="93"/>
      <c r="B38" s="20">
        <v>0.5</v>
      </c>
      <c r="C38" s="21">
        <f>COUNTIF(C10:C34,0.5)</f>
        <v>4</v>
      </c>
      <c r="D38" s="21">
        <f t="shared" ref="D38:AF38" si="17">COUNTIF(D10:D34,0.5)</f>
        <v>2</v>
      </c>
      <c r="E38" s="21">
        <f t="shared" si="17"/>
        <v>3</v>
      </c>
      <c r="F38" s="21">
        <f t="shared" si="17"/>
        <v>2</v>
      </c>
      <c r="G38" s="21">
        <f t="shared" si="17"/>
        <v>6</v>
      </c>
      <c r="H38" s="21">
        <f t="shared" si="17"/>
        <v>2</v>
      </c>
      <c r="I38" s="21">
        <f t="shared" si="17"/>
        <v>7</v>
      </c>
      <c r="J38" s="21">
        <f t="shared" si="17"/>
        <v>2</v>
      </c>
      <c r="K38" s="21">
        <f t="shared" si="17"/>
        <v>6</v>
      </c>
      <c r="L38" s="21">
        <f t="shared" si="17"/>
        <v>2</v>
      </c>
      <c r="M38" s="21">
        <f t="shared" si="17"/>
        <v>5</v>
      </c>
      <c r="N38" s="21">
        <f t="shared" si="17"/>
        <v>2</v>
      </c>
      <c r="O38" s="21">
        <f t="shared" si="17"/>
        <v>4</v>
      </c>
      <c r="P38" s="21">
        <f t="shared" si="17"/>
        <v>2</v>
      </c>
      <c r="Q38" s="21">
        <f t="shared" si="17"/>
        <v>6</v>
      </c>
      <c r="R38" s="21">
        <f t="shared" si="17"/>
        <v>3</v>
      </c>
      <c r="S38" s="21">
        <f t="shared" si="17"/>
        <v>2</v>
      </c>
      <c r="T38" s="21">
        <f t="shared" si="17"/>
        <v>1</v>
      </c>
      <c r="U38" s="21">
        <f t="shared" si="17"/>
        <v>6</v>
      </c>
      <c r="V38" s="21">
        <f t="shared" si="17"/>
        <v>1</v>
      </c>
      <c r="W38" s="21">
        <f t="shared" si="17"/>
        <v>3</v>
      </c>
      <c r="X38" s="21">
        <f t="shared" si="17"/>
        <v>1</v>
      </c>
      <c r="Y38" s="21">
        <f t="shared" si="17"/>
        <v>3</v>
      </c>
      <c r="Z38" s="21">
        <f t="shared" si="17"/>
        <v>1</v>
      </c>
      <c r="AA38" s="21">
        <f t="shared" si="17"/>
        <v>10</v>
      </c>
      <c r="AB38" s="21">
        <f t="shared" si="17"/>
        <v>2</v>
      </c>
      <c r="AC38" s="21">
        <f t="shared" si="17"/>
        <v>6</v>
      </c>
      <c r="AD38" s="21">
        <f t="shared" si="17"/>
        <v>3</v>
      </c>
      <c r="AE38" s="21">
        <f t="shared" si="17"/>
        <v>9</v>
      </c>
      <c r="AF38" s="21">
        <f t="shared" si="17"/>
        <v>3</v>
      </c>
      <c r="AH38" s="89"/>
      <c r="AI38" s="89"/>
      <c r="AJ38" s="29"/>
      <c r="AK38" s="29"/>
      <c r="AL38" s="29"/>
      <c r="AN38" s="29"/>
      <c r="AO38" s="29"/>
      <c r="AP38" s="29"/>
    </row>
    <row r="39" spans="1:42" ht="15.75">
      <c r="A39" s="93"/>
      <c r="B39" s="20">
        <v>1</v>
      </c>
      <c r="C39" s="21">
        <f>COUNTIF(C10:C34,1)</f>
        <v>14</v>
      </c>
      <c r="D39" s="21">
        <f t="shared" ref="D39:AF39" si="18">COUNTIF(D10:D34,1)</f>
        <v>16</v>
      </c>
      <c r="E39" s="21">
        <f t="shared" si="18"/>
        <v>15</v>
      </c>
      <c r="F39" s="21">
        <f t="shared" si="18"/>
        <v>16</v>
      </c>
      <c r="G39" s="21">
        <f t="shared" si="18"/>
        <v>12</v>
      </c>
      <c r="H39" s="21">
        <f t="shared" si="18"/>
        <v>16</v>
      </c>
      <c r="I39" s="21">
        <f t="shared" si="18"/>
        <v>11</v>
      </c>
      <c r="J39" s="21">
        <f t="shared" si="18"/>
        <v>16</v>
      </c>
      <c r="K39" s="21">
        <f t="shared" si="18"/>
        <v>12</v>
      </c>
      <c r="L39" s="21">
        <f t="shared" si="18"/>
        <v>16</v>
      </c>
      <c r="M39" s="21">
        <f t="shared" si="18"/>
        <v>13</v>
      </c>
      <c r="N39" s="21">
        <f t="shared" si="18"/>
        <v>16</v>
      </c>
      <c r="O39" s="21">
        <f t="shared" si="18"/>
        <v>14</v>
      </c>
      <c r="P39" s="21">
        <f t="shared" si="18"/>
        <v>16</v>
      </c>
      <c r="Q39" s="21">
        <f t="shared" si="18"/>
        <v>12</v>
      </c>
      <c r="R39" s="21">
        <f t="shared" si="18"/>
        <v>15</v>
      </c>
      <c r="S39" s="21">
        <f t="shared" si="18"/>
        <v>16</v>
      </c>
      <c r="T39" s="21">
        <f t="shared" si="18"/>
        <v>17</v>
      </c>
      <c r="U39" s="21">
        <f t="shared" si="18"/>
        <v>12</v>
      </c>
      <c r="V39" s="21">
        <f t="shared" si="18"/>
        <v>17</v>
      </c>
      <c r="W39" s="21">
        <f t="shared" si="18"/>
        <v>15</v>
      </c>
      <c r="X39" s="21">
        <f t="shared" si="18"/>
        <v>17</v>
      </c>
      <c r="Y39" s="21">
        <f t="shared" si="18"/>
        <v>15</v>
      </c>
      <c r="Z39" s="21">
        <f t="shared" si="18"/>
        <v>17</v>
      </c>
      <c r="AA39" s="21">
        <f t="shared" si="18"/>
        <v>8</v>
      </c>
      <c r="AB39" s="21">
        <f t="shared" si="18"/>
        <v>16</v>
      </c>
      <c r="AC39" s="21">
        <f t="shared" si="18"/>
        <v>12</v>
      </c>
      <c r="AD39" s="21">
        <f t="shared" si="18"/>
        <v>15</v>
      </c>
      <c r="AE39" s="21">
        <f t="shared" si="18"/>
        <v>9</v>
      </c>
      <c r="AF39" s="21">
        <f t="shared" si="18"/>
        <v>15</v>
      </c>
    </row>
    <row r="40" spans="1:42" ht="15.75">
      <c r="A40" s="82"/>
      <c r="B40" s="81" t="s">
        <v>100</v>
      </c>
      <c r="C40" s="80">
        <f>C37+C38+C39</f>
        <v>18</v>
      </c>
      <c r="D40" s="80">
        <f>D37+D38+D39</f>
        <v>18</v>
      </c>
      <c r="E40" s="80">
        <f t="shared" ref="E40:T40" si="19">E37+E38+E39</f>
        <v>18</v>
      </c>
      <c r="F40" s="80">
        <f t="shared" si="19"/>
        <v>18</v>
      </c>
      <c r="G40" s="80">
        <f t="shared" si="19"/>
        <v>18</v>
      </c>
      <c r="H40" s="80">
        <f t="shared" si="19"/>
        <v>18</v>
      </c>
      <c r="I40" s="80">
        <f t="shared" si="19"/>
        <v>18</v>
      </c>
      <c r="J40" s="80">
        <f t="shared" si="19"/>
        <v>18</v>
      </c>
      <c r="K40" s="80">
        <f t="shared" si="19"/>
        <v>18</v>
      </c>
      <c r="L40" s="80">
        <f t="shared" si="19"/>
        <v>18</v>
      </c>
      <c r="M40" s="80">
        <f t="shared" si="19"/>
        <v>18</v>
      </c>
      <c r="N40" s="80">
        <f t="shared" si="19"/>
        <v>18</v>
      </c>
      <c r="O40" s="80">
        <f t="shared" si="19"/>
        <v>18</v>
      </c>
      <c r="P40" s="80">
        <f t="shared" si="19"/>
        <v>18</v>
      </c>
      <c r="Q40" s="80">
        <f t="shared" si="19"/>
        <v>18</v>
      </c>
      <c r="R40" s="80">
        <f t="shared" si="19"/>
        <v>18</v>
      </c>
      <c r="S40" s="80">
        <f t="shared" si="19"/>
        <v>18</v>
      </c>
      <c r="T40" s="80">
        <f t="shared" si="19"/>
        <v>18</v>
      </c>
      <c r="U40" s="80">
        <f t="shared" ref="U40" si="20">U37+U38+U39</f>
        <v>18</v>
      </c>
      <c r="V40" s="80">
        <f t="shared" ref="V40" si="21">V37+V38+V39</f>
        <v>18</v>
      </c>
      <c r="W40" s="80">
        <f t="shared" ref="W40" si="22">W37+W38+W39</f>
        <v>18</v>
      </c>
      <c r="X40" s="80">
        <f t="shared" ref="X40" si="23">X37+X38+X39</f>
        <v>18</v>
      </c>
      <c r="Y40" s="80">
        <f t="shared" ref="Y40" si="24">Y37+Y38+Y39</f>
        <v>18</v>
      </c>
      <c r="Z40" s="80">
        <f t="shared" ref="Z40" si="25">Z37+Z38+Z39</f>
        <v>18</v>
      </c>
      <c r="AA40" s="80">
        <f t="shared" ref="AA40" si="26">AA37+AA38+AA39</f>
        <v>18</v>
      </c>
      <c r="AB40" s="80">
        <f t="shared" ref="AB40" si="27">AB37+AB38+AB39</f>
        <v>18</v>
      </c>
      <c r="AC40" s="80">
        <f t="shared" ref="AC40" si="28">AC37+AC38+AC39</f>
        <v>18</v>
      </c>
      <c r="AD40" s="80">
        <f t="shared" ref="AD40" si="29">AD37+AD38+AD39</f>
        <v>18</v>
      </c>
      <c r="AE40" s="80">
        <f t="shared" ref="AE40" si="30">AE37+AE38+AE39</f>
        <v>18</v>
      </c>
      <c r="AF40" s="80">
        <f t="shared" ref="AF40" si="31">AF37+AF38+AF39</f>
        <v>18</v>
      </c>
    </row>
    <row r="42" spans="1:42" s="59" customFormat="1" ht="15.75">
      <c r="A42" s="86" t="s">
        <v>98</v>
      </c>
      <c r="B42" s="58" t="s">
        <v>84</v>
      </c>
      <c r="C42" s="58" t="s">
        <v>18</v>
      </c>
      <c r="D42" s="58" t="s">
        <v>19</v>
      </c>
      <c r="X42" s="60"/>
      <c r="Y42" s="60"/>
      <c r="Z42" s="60"/>
      <c r="AA42" s="60"/>
      <c r="AB42" s="60"/>
      <c r="AC42" s="60"/>
      <c r="AD42" s="60"/>
      <c r="AE42" s="60"/>
      <c r="AF42" s="60"/>
      <c r="AG42" s="60"/>
    </row>
    <row r="43" spans="1:42" s="59" customFormat="1" ht="15.75" customHeight="1">
      <c r="A43" s="87"/>
      <c r="B43" s="61">
        <v>0</v>
      </c>
      <c r="C43" s="62">
        <f>C37+E37+G37+I37+K37+M37+O37+Q37+S37+U37+W37+Y37+AA37+AC37+AE37</f>
        <v>0</v>
      </c>
      <c r="D43" s="62">
        <f>D37+F37+H37+J37+L37+N37+P37+R37+T37+V37+X37+Z37+AB37+AD37+AF37</f>
        <v>0</v>
      </c>
    </row>
    <row r="44" spans="1:42" s="59" customFormat="1" ht="15.75">
      <c r="A44" s="87"/>
      <c r="B44" s="61">
        <v>0.5</v>
      </c>
      <c r="C44" s="62">
        <f t="shared" ref="C44:D44" si="32">C38+E38+G38+I38+K38+M38+O38+Q38+S38+U38+W38+Y38+AA38+AC38+AE38</f>
        <v>80</v>
      </c>
      <c r="D44" s="62">
        <f t="shared" si="32"/>
        <v>29</v>
      </c>
    </row>
    <row r="45" spans="1:42" s="59" customFormat="1" ht="15.75">
      <c r="A45" s="88"/>
      <c r="B45" s="61">
        <v>1</v>
      </c>
      <c r="C45" s="62">
        <f t="shared" ref="C45:D45" si="33">C39+E39+G39+I39+K39+M39+O39+Q39+S39+U39+W39+Y39+AA39+AC39+AE39</f>
        <v>190</v>
      </c>
      <c r="D45" s="62">
        <f t="shared" si="33"/>
        <v>241</v>
      </c>
    </row>
  </sheetData>
  <sheetProtection password="C639" sheet="1" objects="1" scenarios="1" selectLockedCells="1"/>
  <mergeCells count="56">
    <mergeCell ref="AN7:AP8"/>
    <mergeCell ref="AH35:AI35"/>
    <mergeCell ref="AH36:AI36"/>
    <mergeCell ref="AH37:AI37"/>
    <mergeCell ref="AH38:AI38"/>
    <mergeCell ref="AH28:AI28"/>
    <mergeCell ref="AH29:AI29"/>
    <mergeCell ref="AH30:AI30"/>
    <mergeCell ref="AH31:AI31"/>
    <mergeCell ref="AH32:AI32"/>
    <mergeCell ref="AH23:AI23"/>
    <mergeCell ref="AH24:AI24"/>
    <mergeCell ref="AH25:AI25"/>
    <mergeCell ref="AH26:AI26"/>
    <mergeCell ref="AH27:AI27"/>
    <mergeCell ref="AH18:AI18"/>
    <mergeCell ref="AJ7:AL8"/>
    <mergeCell ref="AH10:AI10"/>
    <mergeCell ref="AH11:AI11"/>
    <mergeCell ref="AH12:AI12"/>
    <mergeCell ref="AH19:AI19"/>
    <mergeCell ref="AH13:AI13"/>
    <mergeCell ref="AH14:AI14"/>
    <mergeCell ref="AH15:AI15"/>
    <mergeCell ref="AH16:AI16"/>
    <mergeCell ref="AH17:AI17"/>
    <mergeCell ref="A42:A45"/>
    <mergeCell ref="Q6:R7"/>
    <mergeCell ref="S6:T7"/>
    <mergeCell ref="U6:V7"/>
    <mergeCell ref="W6:X7"/>
    <mergeCell ref="O6:P7"/>
    <mergeCell ref="A36:A39"/>
    <mergeCell ref="A4:A8"/>
    <mergeCell ref="B4:B8"/>
    <mergeCell ref="C4:AF4"/>
    <mergeCell ref="C5:AF5"/>
    <mergeCell ref="C6:D7"/>
    <mergeCell ref="E6:F7"/>
    <mergeCell ref="G6:H7"/>
    <mergeCell ref="I6:J7"/>
    <mergeCell ref="K6:L7"/>
    <mergeCell ref="A1:P1"/>
    <mergeCell ref="A2:P2"/>
    <mergeCell ref="A3:P3"/>
    <mergeCell ref="AH33:AI33"/>
    <mergeCell ref="AH34:AI34"/>
    <mergeCell ref="AH7:AI9"/>
    <mergeCell ref="AH20:AI20"/>
    <mergeCell ref="AH21:AI21"/>
    <mergeCell ref="AH22:AI22"/>
    <mergeCell ref="Y6:Z7"/>
    <mergeCell ref="AA6:AB7"/>
    <mergeCell ref="AC6:AD7"/>
    <mergeCell ref="AE6:AF7"/>
    <mergeCell ref="M6:N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A10" workbookViewId="0">
      <selection activeCell="A43" sqref="A43:F44"/>
    </sheetView>
  </sheetViews>
  <sheetFormatPr defaultRowHeight="15.75"/>
  <cols>
    <col min="1" max="1" width="9.140625" style="47"/>
    <col min="2" max="2" width="14.140625" style="42" customWidth="1"/>
    <col min="3" max="3" width="12.5703125" style="42" customWidth="1"/>
    <col min="4" max="5" width="9.140625" style="42"/>
    <col min="6" max="6" width="10.42578125" style="42" bestFit="1" customWidth="1"/>
    <col min="7" max="10" width="9.140625" style="42"/>
    <col min="11" max="11" width="9.140625" style="47"/>
    <col min="12" max="12" width="14.140625" style="42" customWidth="1"/>
    <col min="13" max="13" width="12.5703125" style="42" customWidth="1"/>
    <col min="14" max="14" width="9.140625" style="42"/>
    <col min="15" max="15" width="10.42578125" style="42" bestFit="1" customWidth="1"/>
    <col min="16" max="16" width="10.5703125" style="42" customWidth="1"/>
    <col min="17" max="17" width="12.140625" style="42" bestFit="1" customWidth="1"/>
    <col min="18" max="18" width="9.140625" style="42"/>
    <col min="19" max="19" width="14.140625" style="42" customWidth="1"/>
    <col min="20" max="20" width="12.5703125" style="42" customWidth="1"/>
    <col min="21" max="21" width="9.140625" style="42"/>
    <col min="22" max="22" width="10.42578125" style="42" bestFit="1" customWidth="1"/>
    <col min="23" max="23" width="10.7109375" style="42" customWidth="1"/>
    <col min="24" max="24" width="12.140625" style="42" bestFit="1" customWidth="1"/>
  </cols>
  <sheetData>
    <row r="1" spans="1:24" ht="15">
      <c r="A1" s="190" t="s">
        <v>96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1"/>
    </row>
    <row r="2" spans="1:24" ht="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1"/>
    </row>
    <row r="3" spans="1:24" ht="1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1"/>
    </row>
    <row r="4" spans="1:24" ht="15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1"/>
    </row>
    <row r="5" spans="1:24" ht="16.5" thickBot="1"/>
    <row r="6" spans="1:24">
      <c r="A6" s="192" t="s">
        <v>20</v>
      </c>
      <c r="B6" s="194" t="s">
        <v>89</v>
      </c>
      <c r="C6" s="195"/>
      <c r="D6" s="100" t="s">
        <v>86</v>
      </c>
      <c r="E6" s="175"/>
      <c r="F6" s="166"/>
      <c r="H6" s="100" t="s">
        <v>87</v>
      </c>
      <c r="I6" s="175"/>
      <c r="J6" s="166"/>
      <c r="L6" s="194" t="s">
        <v>89</v>
      </c>
      <c r="M6" s="195"/>
      <c r="N6" s="100" t="s">
        <v>91</v>
      </c>
      <c r="O6" s="175"/>
      <c r="P6" s="175"/>
      <c r="Q6" s="166"/>
      <c r="S6" s="194" t="s">
        <v>89</v>
      </c>
      <c r="T6" s="195"/>
      <c r="U6" s="100" t="s">
        <v>92</v>
      </c>
      <c r="V6" s="175"/>
      <c r="W6" s="175"/>
      <c r="X6" s="166"/>
    </row>
    <row r="7" spans="1:24">
      <c r="A7" s="193"/>
      <c r="B7" s="196"/>
      <c r="C7" s="197"/>
      <c r="D7" s="167"/>
      <c r="E7" s="176"/>
      <c r="F7" s="168"/>
      <c r="H7" s="167"/>
      <c r="I7" s="176"/>
      <c r="J7" s="168"/>
      <c r="L7" s="196"/>
      <c r="M7" s="197"/>
      <c r="N7" s="167"/>
      <c r="O7" s="176"/>
      <c r="P7" s="176"/>
      <c r="Q7" s="168"/>
      <c r="S7" s="196"/>
      <c r="T7" s="197"/>
      <c r="U7" s="167"/>
      <c r="V7" s="176"/>
      <c r="W7" s="176"/>
      <c r="X7" s="168"/>
    </row>
    <row r="8" spans="1:24">
      <c r="A8" s="193"/>
      <c r="B8" s="196"/>
      <c r="C8" s="197"/>
      <c r="D8" s="167"/>
      <c r="E8" s="176"/>
      <c r="F8" s="168"/>
      <c r="H8" s="167"/>
      <c r="I8" s="176"/>
      <c r="J8" s="168"/>
      <c r="L8" s="196"/>
      <c r="M8" s="197"/>
      <c r="N8" s="167"/>
      <c r="O8" s="176"/>
      <c r="P8" s="176"/>
      <c r="Q8" s="168"/>
      <c r="S8" s="196"/>
      <c r="T8" s="197"/>
      <c r="U8" s="167"/>
      <c r="V8" s="176"/>
      <c r="W8" s="176"/>
      <c r="X8" s="168"/>
    </row>
    <row r="9" spans="1:24">
      <c r="A9" s="193"/>
      <c r="B9" s="196"/>
      <c r="C9" s="197"/>
      <c r="D9" s="167"/>
      <c r="E9" s="176"/>
      <c r="F9" s="168"/>
      <c r="H9" s="167"/>
      <c r="I9" s="176"/>
      <c r="J9" s="168"/>
      <c r="L9" s="196"/>
      <c r="M9" s="197"/>
      <c r="N9" s="167"/>
      <c r="O9" s="176"/>
      <c r="P9" s="176"/>
      <c r="Q9" s="168"/>
      <c r="S9" s="196"/>
      <c r="T9" s="197"/>
      <c r="U9" s="167"/>
      <c r="V9" s="176"/>
      <c r="W9" s="176"/>
      <c r="X9" s="168"/>
    </row>
    <row r="10" spans="1:24">
      <c r="A10" s="193"/>
      <c r="B10" s="196"/>
      <c r="C10" s="197"/>
      <c r="D10" s="167"/>
      <c r="E10" s="176"/>
      <c r="F10" s="168"/>
      <c r="H10" s="167"/>
      <c r="I10" s="176"/>
      <c r="J10" s="168"/>
      <c r="L10" s="196"/>
      <c r="M10" s="197"/>
      <c r="N10" s="167"/>
      <c r="O10" s="176"/>
      <c r="P10" s="176"/>
      <c r="Q10" s="168"/>
      <c r="S10" s="196"/>
      <c r="T10" s="197"/>
      <c r="U10" s="167"/>
      <c r="V10" s="176"/>
      <c r="W10" s="176"/>
      <c r="X10" s="168"/>
    </row>
    <row r="11" spans="1:24">
      <c r="A11" s="193"/>
      <c r="B11" s="196"/>
      <c r="C11" s="197"/>
      <c r="D11" s="167"/>
      <c r="E11" s="176"/>
      <c r="F11" s="168"/>
      <c r="H11" s="167"/>
      <c r="I11" s="176"/>
      <c r="J11" s="168"/>
      <c r="L11" s="196"/>
      <c r="M11" s="197"/>
      <c r="N11" s="167"/>
      <c r="O11" s="176"/>
      <c r="P11" s="176"/>
      <c r="Q11" s="168"/>
      <c r="S11" s="196"/>
      <c r="T11" s="197"/>
      <c r="U11" s="167"/>
      <c r="V11" s="176"/>
      <c r="W11" s="176"/>
      <c r="X11" s="168"/>
    </row>
    <row r="12" spans="1:24" ht="16.5" thickBot="1">
      <c r="A12" s="193"/>
      <c r="B12" s="196"/>
      <c r="C12" s="197"/>
      <c r="D12" s="169"/>
      <c r="E12" s="177"/>
      <c r="F12" s="170"/>
      <c r="H12" s="169"/>
      <c r="I12" s="177"/>
      <c r="J12" s="170"/>
      <c r="L12" s="196"/>
      <c r="M12" s="197"/>
      <c r="N12" s="169"/>
      <c r="O12" s="177"/>
      <c r="P12" s="177"/>
      <c r="Q12" s="170"/>
      <c r="S12" s="196"/>
      <c r="T12" s="197"/>
      <c r="U12" s="169"/>
      <c r="V12" s="177"/>
      <c r="W12" s="177"/>
      <c r="X12" s="170"/>
    </row>
    <row r="13" spans="1:24" ht="16.5" thickBot="1">
      <c r="A13" s="193"/>
      <c r="B13" s="198"/>
      <c r="C13" s="199"/>
      <c r="D13" s="48">
        <v>0</v>
      </c>
      <c r="E13" s="49">
        <v>0.5</v>
      </c>
      <c r="F13" s="43">
        <v>1</v>
      </c>
      <c r="H13" s="48">
        <v>0</v>
      </c>
      <c r="I13" s="49">
        <v>0.5</v>
      </c>
      <c r="J13" s="43">
        <v>1</v>
      </c>
      <c r="K13" s="35"/>
      <c r="L13" s="198"/>
      <c r="M13" s="199"/>
      <c r="N13" s="49">
        <v>0.5</v>
      </c>
      <c r="O13" s="43">
        <v>1</v>
      </c>
      <c r="P13" s="49" t="s">
        <v>93</v>
      </c>
      <c r="Q13" s="43" t="s">
        <v>94</v>
      </c>
      <c r="S13" s="198"/>
      <c r="T13" s="199"/>
      <c r="U13" s="49">
        <v>0.5</v>
      </c>
      <c r="V13" s="43">
        <v>1</v>
      </c>
      <c r="W13" s="49" t="s">
        <v>93</v>
      </c>
      <c r="X13" s="43" t="s">
        <v>94</v>
      </c>
    </row>
    <row r="14" spans="1:24">
      <c r="A14" s="21">
        <v>1</v>
      </c>
      <c r="B14" s="90" t="str">
        <f>Позн.разв.!B11</f>
        <v>Ананьин Михаил</v>
      </c>
      <c r="C14" s="90"/>
      <c r="D14" s="28">
        <f>'Каждый ребенок'!AJ10</f>
        <v>0</v>
      </c>
      <c r="E14" s="28">
        <f>'Каждый ребенок'!AK10</f>
        <v>7</v>
      </c>
      <c r="F14" s="28">
        <f>'Каждый ребенок'!AL10</f>
        <v>8</v>
      </c>
      <c r="H14" s="28">
        <f>'Каждый ребенок'!AN10</f>
        <v>0</v>
      </c>
      <c r="I14" s="28">
        <f>'Каждый ребенок'!AO10</f>
        <v>3</v>
      </c>
      <c r="J14" s="28">
        <f>'Каждый ребенок'!AP10</f>
        <v>12</v>
      </c>
      <c r="L14" s="90" t="str">
        <f>B14</f>
        <v>Ананьин Михаил</v>
      </c>
      <c r="M14" s="90"/>
      <c r="N14" s="28">
        <f>E14*0.5</f>
        <v>3.5</v>
      </c>
      <c r="O14" s="28">
        <f>F14*1</f>
        <v>8</v>
      </c>
      <c r="P14" s="28">
        <f>N14+O14</f>
        <v>11.5</v>
      </c>
      <c r="Q14" s="50">
        <f t="shared" ref="Q14:Q36" si="0">P14/$A$43</f>
        <v>0.76666666666666672</v>
      </c>
      <c r="S14" s="90" t="str">
        <f>B14</f>
        <v>Ананьин Михаил</v>
      </c>
      <c r="T14" s="90"/>
      <c r="U14" s="28">
        <f>I14*0.5</f>
        <v>1.5</v>
      </c>
      <c r="V14" s="28">
        <f>J14*1</f>
        <v>12</v>
      </c>
      <c r="W14" s="28">
        <f>U14+V14</f>
        <v>13.5</v>
      </c>
      <c r="X14" s="50">
        <f t="shared" ref="X14:X36" si="1">W14/$A$43</f>
        <v>0.9</v>
      </c>
    </row>
    <row r="15" spans="1:24">
      <c r="A15" s="21">
        <v>2</v>
      </c>
      <c r="B15" s="90" t="str">
        <f>Позн.разв.!B12</f>
        <v>Арсентьева Мария</v>
      </c>
      <c r="C15" s="90"/>
      <c r="D15" s="28">
        <f>'Каждый ребенок'!AJ11</f>
        <v>0</v>
      </c>
      <c r="E15" s="28">
        <f>'Каждый ребенок'!AK11</f>
        <v>1</v>
      </c>
      <c r="F15" s="28">
        <f>'Каждый ребенок'!AL11</f>
        <v>14</v>
      </c>
      <c r="H15" s="28">
        <f>'Каждый ребенок'!AN11</f>
        <v>0</v>
      </c>
      <c r="I15" s="28">
        <f>'Каждый ребенок'!AO11</f>
        <v>1</v>
      </c>
      <c r="J15" s="28">
        <f>'Каждый ребенок'!AP11</f>
        <v>14</v>
      </c>
      <c r="L15" s="90" t="str">
        <f t="shared" ref="L15:L36" si="2">B15</f>
        <v>Арсентьева Мария</v>
      </c>
      <c r="M15" s="90"/>
      <c r="N15" s="28">
        <f t="shared" ref="N15:N36" si="3">E15*0.5</f>
        <v>0.5</v>
      </c>
      <c r="O15" s="28">
        <f>F15*1</f>
        <v>14</v>
      </c>
      <c r="P15" s="28">
        <f t="shared" ref="P15:P36" si="4">N15+O15</f>
        <v>14.5</v>
      </c>
      <c r="Q15" s="50">
        <f t="shared" si="0"/>
        <v>0.96666666666666667</v>
      </c>
      <c r="S15" s="90" t="str">
        <f t="shared" ref="S15:S36" si="5">B15</f>
        <v>Арсентьева Мария</v>
      </c>
      <c r="T15" s="90"/>
      <c r="U15" s="28">
        <f t="shared" ref="U15:U36" si="6">I15*0.5</f>
        <v>0.5</v>
      </c>
      <c r="V15" s="28">
        <f t="shared" ref="V15:V36" si="7">J15*1</f>
        <v>14</v>
      </c>
      <c r="W15" s="28">
        <f>U15+V15</f>
        <v>14.5</v>
      </c>
      <c r="X15" s="50">
        <f t="shared" si="1"/>
        <v>0.96666666666666667</v>
      </c>
    </row>
    <row r="16" spans="1:24">
      <c r="A16" s="21">
        <v>3</v>
      </c>
      <c r="B16" s="90" t="str">
        <f>Позн.разв.!B13</f>
        <v>Борисенкова Лада</v>
      </c>
      <c r="C16" s="90"/>
      <c r="D16" s="28">
        <f>'Каждый ребенок'!AJ12</f>
        <v>0</v>
      </c>
      <c r="E16" s="28">
        <f>'Каждый ребенок'!AK12</f>
        <v>12</v>
      </c>
      <c r="F16" s="28">
        <f>'Каждый ребенок'!AL12</f>
        <v>3</v>
      </c>
      <c r="H16" s="28">
        <f>'Каждый ребенок'!AN12</f>
        <v>0</v>
      </c>
      <c r="I16" s="28">
        <f>'Каждый ребенок'!AO12</f>
        <v>0</v>
      </c>
      <c r="J16" s="28">
        <f>'Каждый ребенок'!AP12</f>
        <v>15</v>
      </c>
      <c r="L16" s="90" t="str">
        <f t="shared" si="2"/>
        <v>Борисенкова Лада</v>
      </c>
      <c r="M16" s="90"/>
      <c r="N16" s="28">
        <f t="shared" si="3"/>
        <v>6</v>
      </c>
      <c r="O16" s="28">
        <f t="shared" ref="O16:O36" si="8">F16*1</f>
        <v>3</v>
      </c>
      <c r="P16" s="28">
        <f t="shared" si="4"/>
        <v>9</v>
      </c>
      <c r="Q16" s="50">
        <f t="shared" si="0"/>
        <v>0.6</v>
      </c>
      <c r="S16" s="90" t="str">
        <f t="shared" si="5"/>
        <v>Борисенкова Лада</v>
      </c>
      <c r="T16" s="90"/>
      <c r="U16" s="28">
        <f t="shared" si="6"/>
        <v>0</v>
      </c>
      <c r="V16" s="28">
        <f t="shared" si="7"/>
        <v>15</v>
      </c>
      <c r="W16" s="28">
        <f t="shared" ref="W16:W36" si="9">U16+V16</f>
        <v>15</v>
      </c>
      <c r="X16" s="50">
        <f t="shared" si="1"/>
        <v>1</v>
      </c>
    </row>
    <row r="17" spans="1:24">
      <c r="A17" s="21">
        <v>4</v>
      </c>
      <c r="B17" s="90" t="str">
        <f>Позн.разв.!B14</f>
        <v>Додонов Максим</v>
      </c>
      <c r="C17" s="90"/>
      <c r="D17" s="28">
        <f>'Каждый ребенок'!AJ13</f>
        <v>0</v>
      </c>
      <c r="E17" s="28">
        <f>'Каждый ребенок'!AK13</f>
        <v>1</v>
      </c>
      <c r="F17" s="28">
        <f>'Каждый ребенок'!AL13</f>
        <v>14</v>
      </c>
      <c r="H17" s="28">
        <f>'Каждый ребенок'!AN13</f>
        <v>0</v>
      </c>
      <c r="I17" s="28">
        <f>'Каждый ребенок'!AO13</f>
        <v>0</v>
      </c>
      <c r="J17" s="28">
        <f>'Каждый ребенок'!AP13</f>
        <v>15</v>
      </c>
      <c r="L17" s="90" t="str">
        <f t="shared" si="2"/>
        <v>Додонов Максим</v>
      </c>
      <c r="M17" s="90"/>
      <c r="N17" s="28">
        <f t="shared" si="3"/>
        <v>0.5</v>
      </c>
      <c r="O17" s="28">
        <f t="shared" si="8"/>
        <v>14</v>
      </c>
      <c r="P17" s="28">
        <f t="shared" si="4"/>
        <v>14.5</v>
      </c>
      <c r="Q17" s="50">
        <f t="shared" si="0"/>
        <v>0.96666666666666667</v>
      </c>
      <c r="S17" s="90" t="str">
        <f t="shared" si="5"/>
        <v>Додонов Максим</v>
      </c>
      <c r="T17" s="90"/>
      <c r="U17" s="28">
        <f t="shared" si="6"/>
        <v>0</v>
      </c>
      <c r="V17" s="28">
        <f t="shared" si="7"/>
        <v>15</v>
      </c>
      <c r="W17" s="28">
        <f>U17+V17</f>
        <v>15</v>
      </c>
      <c r="X17" s="50">
        <f t="shared" si="1"/>
        <v>1</v>
      </c>
    </row>
    <row r="18" spans="1:24">
      <c r="A18" s="21">
        <v>5</v>
      </c>
      <c r="B18" s="90" t="str">
        <f>Позн.разв.!B15</f>
        <v>Казаков Максим</v>
      </c>
      <c r="C18" s="90"/>
      <c r="D18" s="28">
        <f>'Каждый ребенок'!AJ14</f>
        <v>0</v>
      </c>
      <c r="E18" s="28">
        <f>'Каждый ребенок'!AK14</f>
        <v>3</v>
      </c>
      <c r="F18" s="28">
        <f>'Каждый ребенок'!AL14</f>
        <v>12</v>
      </c>
      <c r="H18" s="28">
        <f>'Каждый ребенок'!AN14</f>
        <v>0</v>
      </c>
      <c r="I18" s="28">
        <f>'Каждый ребенок'!AO14</f>
        <v>0</v>
      </c>
      <c r="J18" s="28">
        <f>'Каждый ребенок'!AP14</f>
        <v>15</v>
      </c>
      <c r="L18" s="90" t="str">
        <f t="shared" si="2"/>
        <v>Казаков Максим</v>
      </c>
      <c r="M18" s="90"/>
      <c r="N18" s="28">
        <f t="shared" si="3"/>
        <v>1.5</v>
      </c>
      <c r="O18" s="28">
        <f t="shared" si="8"/>
        <v>12</v>
      </c>
      <c r="P18" s="28">
        <f t="shared" si="4"/>
        <v>13.5</v>
      </c>
      <c r="Q18" s="50">
        <f t="shared" si="0"/>
        <v>0.9</v>
      </c>
      <c r="S18" s="90" t="str">
        <f t="shared" si="5"/>
        <v>Казаков Максим</v>
      </c>
      <c r="T18" s="90"/>
      <c r="U18" s="28">
        <f t="shared" si="6"/>
        <v>0</v>
      </c>
      <c r="V18" s="28">
        <f t="shared" si="7"/>
        <v>15</v>
      </c>
      <c r="W18" s="28">
        <f t="shared" si="9"/>
        <v>15</v>
      </c>
      <c r="X18" s="50">
        <f t="shared" si="1"/>
        <v>1</v>
      </c>
    </row>
    <row r="19" spans="1:24">
      <c r="A19" s="21">
        <v>6</v>
      </c>
      <c r="B19" s="90" t="str">
        <f>Позн.разв.!B16</f>
        <v>Котов Евгений</v>
      </c>
      <c r="C19" s="90"/>
      <c r="D19" s="28">
        <f>'Каждый ребенок'!AJ15</f>
        <v>0</v>
      </c>
      <c r="E19" s="28">
        <f>'Каждый ребенок'!AK15</f>
        <v>1</v>
      </c>
      <c r="F19" s="28">
        <f>'Каждый ребенок'!AL15</f>
        <v>14</v>
      </c>
      <c r="H19" s="28">
        <f>'Каждый ребенок'!AN15</f>
        <v>0</v>
      </c>
      <c r="I19" s="28">
        <f>'Каждый ребенок'!AO15</f>
        <v>0</v>
      </c>
      <c r="J19" s="28">
        <f>'Каждый ребенок'!AP15</f>
        <v>15</v>
      </c>
      <c r="L19" s="90" t="str">
        <f t="shared" si="2"/>
        <v>Котов Евгений</v>
      </c>
      <c r="M19" s="90"/>
      <c r="N19" s="28">
        <f t="shared" si="3"/>
        <v>0.5</v>
      </c>
      <c r="O19" s="28">
        <f t="shared" si="8"/>
        <v>14</v>
      </c>
      <c r="P19" s="28">
        <f t="shared" si="4"/>
        <v>14.5</v>
      </c>
      <c r="Q19" s="50">
        <f t="shared" si="0"/>
        <v>0.96666666666666667</v>
      </c>
      <c r="S19" s="90" t="str">
        <f t="shared" si="5"/>
        <v>Котов Евгений</v>
      </c>
      <c r="T19" s="90"/>
      <c r="U19" s="28">
        <f t="shared" si="6"/>
        <v>0</v>
      </c>
      <c r="V19" s="28">
        <f t="shared" si="7"/>
        <v>15</v>
      </c>
      <c r="W19" s="28">
        <f t="shared" si="9"/>
        <v>15</v>
      </c>
      <c r="X19" s="50">
        <f t="shared" si="1"/>
        <v>1</v>
      </c>
    </row>
    <row r="20" spans="1:24">
      <c r="A20" s="21">
        <v>7</v>
      </c>
      <c r="B20" s="90" t="str">
        <f>Позн.разв.!B17</f>
        <v>Красноперов Ярослав</v>
      </c>
      <c r="C20" s="90"/>
      <c r="D20" s="28">
        <f>'Каждый ребенок'!AJ16</f>
        <v>0</v>
      </c>
      <c r="E20" s="28">
        <f>'Каждый ребенок'!AK16</f>
        <v>0</v>
      </c>
      <c r="F20" s="28">
        <f>'Каждый ребенок'!AL16</f>
        <v>0</v>
      </c>
      <c r="H20" s="28">
        <f>'Каждый ребенок'!AN16</f>
        <v>0</v>
      </c>
      <c r="I20" s="28">
        <f>'Каждый ребенок'!AO16</f>
        <v>0</v>
      </c>
      <c r="J20" s="28">
        <f>'Каждый ребенок'!AP16</f>
        <v>0</v>
      </c>
      <c r="L20" s="90" t="str">
        <f t="shared" si="2"/>
        <v>Красноперов Ярослав</v>
      </c>
      <c r="M20" s="90"/>
      <c r="N20" s="28">
        <f t="shared" si="3"/>
        <v>0</v>
      </c>
      <c r="O20" s="28">
        <f t="shared" si="8"/>
        <v>0</v>
      </c>
      <c r="P20" s="28">
        <f t="shared" si="4"/>
        <v>0</v>
      </c>
      <c r="Q20" s="50">
        <f t="shared" si="0"/>
        <v>0</v>
      </c>
      <c r="S20" s="90" t="str">
        <f t="shared" si="5"/>
        <v>Красноперов Ярослав</v>
      </c>
      <c r="T20" s="90"/>
      <c r="U20" s="28">
        <f t="shared" si="6"/>
        <v>0</v>
      </c>
      <c r="V20" s="28">
        <f t="shared" si="7"/>
        <v>0</v>
      </c>
      <c r="W20" s="28">
        <f t="shared" si="9"/>
        <v>0</v>
      </c>
      <c r="X20" s="50">
        <f t="shared" si="1"/>
        <v>0</v>
      </c>
    </row>
    <row r="21" spans="1:24">
      <c r="A21" s="21">
        <v>8</v>
      </c>
      <c r="B21" s="90" t="str">
        <f>Позн.разв.!B18</f>
        <v>Кривицкий Евгений</v>
      </c>
      <c r="C21" s="90"/>
      <c r="D21" s="28">
        <f>'Каждый ребенок'!AJ17</f>
        <v>0</v>
      </c>
      <c r="E21" s="28">
        <f>'Каждый ребенок'!AK17</f>
        <v>0</v>
      </c>
      <c r="F21" s="28">
        <f>'Каждый ребенок'!AL17</f>
        <v>15</v>
      </c>
      <c r="H21" s="28">
        <f>'Каждый ребенок'!AN17</f>
        <v>0</v>
      </c>
      <c r="I21" s="28">
        <f>'Каждый ребенок'!AO17</f>
        <v>0</v>
      </c>
      <c r="J21" s="28">
        <f>'Каждый ребенок'!AP17</f>
        <v>15</v>
      </c>
      <c r="L21" s="90" t="str">
        <f t="shared" si="2"/>
        <v>Кривицкий Евгений</v>
      </c>
      <c r="M21" s="90"/>
      <c r="N21" s="28">
        <f t="shared" si="3"/>
        <v>0</v>
      </c>
      <c r="O21" s="28">
        <f t="shared" si="8"/>
        <v>15</v>
      </c>
      <c r="P21" s="28">
        <f t="shared" si="4"/>
        <v>15</v>
      </c>
      <c r="Q21" s="50">
        <f t="shared" si="0"/>
        <v>1</v>
      </c>
      <c r="S21" s="90" t="str">
        <f t="shared" si="5"/>
        <v>Кривицкий Евгений</v>
      </c>
      <c r="T21" s="90"/>
      <c r="U21" s="28">
        <f t="shared" si="6"/>
        <v>0</v>
      </c>
      <c r="V21" s="28">
        <f t="shared" si="7"/>
        <v>15</v>
      </c>
      <c r="W21" s="28">
        <f t="shared" si="9"/>
        <v>15</v>
      </c>
      <c r="X21" s="50">
        <f t="shared" si="1"/>
        <v>1</v>
      </c>
    </row>
    <row r="22" spans="1:24">
      <c r="A22" s="21">
        <v>9</v>
      </c>
      <c r="B22" s="90" t="str">
        <f>Позн.разв.!B19</f>
        <v>Кукушкин Матвей</v>
      </c>
      <c r="C22" s="90"/>
      <c r="D22" s="28">
        <f>'Каждый ребенок'!AJ18</f>
        <v>0</v>
      </c>
      <c r="E22" s="28">
        <f>'Каждый ребенок'!AK18</f>
        <v>3</v>
      </c>
      <c r="F22" s="28">
        <f>'Каждый ребенок'!AL18</f>
        <v>12</v>
      </c>
      <c r="H22" s="28">
        <f>'Каждый ребенок'!AN18</f>
        <v>0</v>
      </c>
      <c r="I22" s="28">
        <f>'Каждый ребенок'!AO18</f>
        <v>0</v>
      </c>
      <c r="J22" s="28">
        <f>'Каждый ребенок'!AP18</f>
        <v>15</v>
      </c>
      <c r="L22" s="90" t="str">
        <f t="shared" si="2"/>
        <v>Кукушкин Матвей</v>
      </c>
      <c r="M22" s="90"/>
      <c r="N22" s="28">
        <f t="shared" si="3"/>
        <v>1.5</v>
      </c>
      <c r="O22" s="28">
        <f t="shared" si="8"/>
        <v>12</v>
      </c>
      <c r="P22" s="28">
        <f t="shared" si="4"/>
        <v>13.5</v>
      </c>
      <c r="Q22" s="50">
        <f t="shared" si="0"/>
        <v>0.9</v>
      </c>
      <c r="S22" s="90" t="str">
        <f t="shared" si="5"/>
        <v>Кукушкин Матвей</v>
      </c>
      <c r="T22" s="90"/>
      <c r="U22" s="28">
        <f t="shared" si="6"/>
        <v>0</v>
      </c>
      <c r="V22" s="28">
        <f t="shared" si="7"/>
        <v>15</v>
      </c>
      <c r="W22" s="28">
        <f t="shared" si="9"/>
        <v>15</v>
      </c>
      <c r="X22" s="50">
        <f t="shared" si="1"/>
        <v>1</v>
      </c>
    </row>
    <row r="23" spans="1:24">
      <c r="A23" s="21">
        <v>10</v>
      </c>
      <c r="B23" s="90" t="str">
        <f>Позн.разв.!B20</f>
        <v>Меркулова Софья</v>
      </c>
      <c r="C23" s="90"/>
      <c r="D23" s="28">
        <f>'Каждый ребенок'!AJ19</f>
        <v>0</v>
      </c>
      <c r="E23" s="28">
        <f>'Каждый ребенок'!AK19</f>
        <v>13</v>
      </c>
      <c r="F23" s="28">
        <f>'Каждый ребенок'!AL19</f>
        <v>2</v>
      </c>
      <c r="H23" s="28">
        <f>'Каждый ребенок'!AN19</f>
        <v>0</v>
      </c>
      <c r="I23" s="28">
        <f>'Каждый ребенок'!AO19</f>
        <v>12</v>
      </c>
      <c r="J23" s="28">
        <f>'Каждый ребенок'!AP19</f>
        <v>3</v>
      </c>
      <c r="L23" s="90" t="str">
        <f t="shared" si="2"/>
        <v>Меркулова Софья</v>
      </c>
      <c r="M23" s="90"/>
      <c r="N23" s="28">
        <f t="shared" si="3"/>
        <v>6.5</v>
      </c>
      <c r="O23" s="28">
        <f t="shared" si="8"/>
        <v>2</v>
      </c>
      <c r="P23" s="28">
        <f t="shared" si="4"/>
        <v>8.5</v>
      </c>
      <c r="Q23" s="50">
        <f t="shared" si="0"/>
        <v>0.56666666666666665</v>
      </c>
      <c r="S23" s="90" t="str">
        <f t="shared" si="5"/>
        <v>Меркулова Софья</v>
      </c>
      <c r="T23" s="90"/>
      <c r="U23" s="28">
        <f t="shared" si="6"/>
        <v>6</v>
      </c>
      <c r="V23" s="28">
        <f t="shared" si="7"/>
        <v>3</v>
      </c>
      <c r="W23" s="28">
        <f t="shared" si="9"/>
        <v>9</v>
      </c>
      <c r="X23" s="50">
        <f t="shared" si="1"/>
        <v>0.6</v>
      </c>
    </row>
    <row r="24" spans="1:24">
      <c r="A24" s="21">
        <v>11</v>
      </c>
      <c r="B24" s="90" t="str">
        <f>Позн.разв.!B21</f>
        <v>Платонова Таисия</v>
      </c>
      <c r="C24" s="90"/>
      <c r="D24" s="28">
        <f>'Каждый ребенок'!AJ20</f>
        <v>0</v>
      </c>
      <c r="E24" s="28">
        <f>'Каждый ребенок'!AK20</f>
        <v>0</v>
      </c>
      <c r="F24" s="28">
        <f>'Каждый ребенок'!AL20</f>
        <v>0</v>
      </c>
      <c r="H24" s="28">
        <f>'Каждый ребенок'!AN20</f>
        <v>0</v>
      </c>
      <c r="I24" s="28">
        <f>'Каждый ребенок'!AO20</f>
        <v>0</v>
      </c>
      <c r="J24" s="28">
        <f>'Каждый ребенок'!AP20</f>
        <v>0</v>
      </c>
      <c r="L24" s="90" t="str">
        <f t="shared" si="2"/>
        <v>Платонова Таисия</v>
      </c>
      <c r="M24" s="90"/>
      <c r="N24" s="28">
        <f t="shared" si="3"/>
        <v>0</v>
      </c>
      <c r="O24" s="28">
        <f t="shared" si="8"/>
        <v>0</v>
      </c>
      <c r="P24" s="28">
        <f t="shared" si="4"/>
        <v>0</v>
      </c>
      <c r="Q24" s="50">
        <f t="shared" si="0"/>
        <v>0</v>
      </c>
      <c r="S24" s="90" t="str">
        <f t="shared" si="5"/>
        <v>Платонова Таисия</v>
      </c>
      <c r="T24" s="90"/>
      <c r="U24" s="28">
        <f t="shared" si="6"/>
        <v>0</v>
      </c>
      <c r="V24" s="28">
        <f t="shared" si="7"/>
        <v>0</v>
      </c>
      <c r="W24" s="28">
        <f t="shared" si="9"/>
        <v>0</v>
      </c>
      <c r="X24" s="50">
        <f t="shared" si="1"/>
        <v>0</v>
      </c>
    </row>
    <row r="25" spans="1:24">
      <c r="A25" s="21">
        <v>12</v>
      </c>
      <c r="B25" s="90" t="str">
        <f>Позн.разв.!B22</f>
        <v>Родионов Макар</v>
      </c>
      <c r="C25" s="90"/>
      <c r="D25" s="28">
        <f>'Каждый ребенок'!AJ21</f>
        <v>0</v>
      </c>
      <c r="E25" s="28">
        <f>'Каждый ребенок'!AK21</f>
        <v>7</v>
      </c>
      <c r="F25" s="28">
        <f>'Каждый ребенок'!AL21</f>
        <v>8</v>
      </c>
      <c r="H25" s="28">
        <f>'Каждый ребенок'!AN21</f>
        <v>0</v>
      </c>
      <c r="I25" s="28">
        <f>'Каждый ребенок'!AO21</f>
        <v>1</v>
      </c>
      <c r="J25" s="28">
        <f>'Каждый ребенок'!AP21</f>
        <v>14</v>
      </c>
      <c r="L25" s="90" t="str">
        <f t="shared" si="2"/>
        <v>Родионов Макар</v>
      </c>
      <c r="M25" s="90"/>
      <c r="N25" s="28">
        <f t="shared" si="3"/>
        <v>3.5</v>
      </c>
      <c r="O25" s="28">
        <f t="shared" si="8"/>
        <v>8</v>
      </c>
      <c r="P25" s="28">
        <f t="shared" si="4"/>
        <v>11.5</v>
      </c>
      <c r="Q25" s="50">
        <f t="shared" si="0"/>
        <v>0.76666666666666672</v>
      </c>
      <c r="S25" s="90" t="str">
        <f t="shared" si="5"/>
        <v>Родионов Макар</v>
      </c>
      <c r="T25" s="90"/>
      <c r="U25" s="28">
        <f t="shared" si="6"/>
        <v>0.5</v>
      </c>
      <c r="V25" s="28">
        <f t="shared" si="7"/>
        <v>14</v>
      </c>
      <c r="W25" s="28">
        <f t="shared" si="9"/>
        <v>14.5</v>
      </c>
      <c r="X25" s="50">
        <f t="shared" si="1"/>
        <v>0.96666666666666667</v>
      </c>
    </row>
    <row r="26" spans="1:24">
      <c r="A26" s="21">
        <v>13</v>
      </c>
      <c r="B26" s="90" t="str">
        <f>Позн.разв.!B23</f>
        <v>Рунова Александра</v>
      </c>
      <c r="C26" s="90"/>
      <c r="D26" s="28">
        <f>'Каждый ребенок'!AJ22</f>
        <v>0</v>
      </c>
      <c r="E26" s="28">
        <f>'Каждый ребенок'!AK22</f>
        <v>7</v>
      </c>
      <c r="F26" s="28">
        <f>'Каждый ребенок'!AL22</f>
        <v>8</v>
      </c>
      <c r="H26" s="28">
        <f>'Каждый ребенок'!AN22</f>
        <v>0</v>
      </c>
      <c r="I26" s="28">
        <f>'Каждый ребенок'!AO22</f>
        <v>2</v>
      </c>
      <c r="J26" s="28">
        <f>'Каждый ребенок'!AP22</f>
        <v>13</v>
      </c>
      <c r="L26" s="90" t="str">
        <f t="shared" si="2"/>
        <v>Рунова Александра</v>
      </c>
      <c r="M26" s="90"/>
      <c r="N26" s="28">
        <f t="shared" si="3"/>
        <v>3.5</v>
      </c>
      <c r="O26" s="28">
        <f t="shared" si="8"/>
        <v>8</v>
      </c>
      <c r="P26" s="28">
        <f t="shared" si="4"/>
        <v>11.5</v>
      </c>
      <c r="Q26" s="50">
        <f t="shared" si="0"/>
        <v>0.76666666666666672</v>
      </c>
      <c r="S26" s="90" t="str">
        <f t="shared" si="5"/>
        <v>Рунова Александра</v>
      </c>
      <c r="T26" s="90"/>
      <c r="U26" s="28">
        <f t="shared" si="6"/>
        <v>1</v>
      </c>
      <c r="V26" s="28">
        <f t="shared" si="7"/>
        <v>13</v>
      </c>
      <c r="W26" s="28">
        <f t="shared" si="9"/>
        <v>14</v>
      </c>
      <c r="X26" s="50">
        <f t="shared" si="1"/>
        <v>0.93333333333333335</v>
      </c>
    </row>
    <row r="27" spans="1:24">
      <c r="A27" s="21">
        <v>14</v>
      </c>
      <c r="B27" s="90" t="str">
        <f>Позн.разв.!B24</f>
        <v>Савельев Кирилл</v>
      </c>
      <c r="C27" s="90"/>
      <c r="D27" s="28">
        <f>'Каждый ребенок'!AJ23</f>
        <v>0</v>
      </c>
      <c r="E27" s="28">
        <f>'Каждый ребенок'!AK23</f>
        <v>2</v>
      </c>
      <c r="F27" s="28">
        <f>'Каждый ребенок'!AL23</f>
        <v>13</v>
      </c>
      <c r="H27" s="28">
        <f>'Каждый ребенок'!AN23</f>
        <v>0</v>
      </c>
      <c r="I27" s="28">
        <f>'Каждый ребенок'!AO23</f>
        <v>0</v>
      </c>
      <c r="J27" s="28">
        <f>'Каждый ребенок'!AP23</f>
        <v>15</v>
      </c>
      <c r="L27" s="90" t="str">
        <f t="shared" si="2"/>
        <v>Савельев Кирилл</v>
      </c>
      <c r="M27" s="90"/>
      <c r="N27" s="28">
        <f t="shared" si="3"/>
        <v>1</v>
      </c>
      <c r="O27" s="28">
        <f t="shared" si="8"/>
        <v>13</v>
      </c>
      <c r="P27" s="28">
        <f t="shared" si="4"/>
        <v>14</v>
      </c>
      <c r="Q27" s="50">
        <f t="shared" si="0"/>
        <v>0.93333333333333335</v>
      </c>
      <c r="S27" s="90" t="str">
        <f t="shared" si="5"/>
        <v>Савельев Кирилл</v>
      </c>
      <c r="T27" s="90"/>
      <c r="U27" s="28">
        <f t="shared" si="6"/>
        <v>0</v>
      </c>
      <c r="V27" s="28">
        <f t="shared" si="7"/>
        <v>15</v>
      </c>
      <c r="W27" s="28">
        <f t="shared" si="9"/>
        <v>15</v>
      </c>
      <c r="X27" s="50">
        <f t="shared" si="1"/>
        <v>1</v>
      </c>
    </row>
    <row r="28" spans="1:24">
      <c r="A28" s="21">
        <v>15</v>
      </c>
      <c r="B28" s="90" t="str">
        <f>Позн.разв.!B25</f>
        <v>Трембицкая Ульяна</v>
      </c>
      <c r="C28" s="90"/>
      <c r="D28" s="28">
        <f>'Каждый ребенок'!AJ24</f>
        <v>0</v>
      </c>
      <c r="E28" s="28">
        <f>'Каждый ребенок'!AK24</f>
        <v>5</v>
      </c>
      <c r="F28" s="28">
        <f>'Каждый ребенок'!AL24</f>
        <v>10</v>
      </c>
      <c r="H28" s="28">
        <f>'Каждый ребенок'!AN24</f>
        <v>0</v>
      </c>
      <c r="I28" s="28">
        <f>'Каждый ребенок'!AO24</f>
        <v>1</v>
      </c>
      <c r="J28" s="28">
        <f>'Каждый ребенок'!AP24</f>
        <v>14</v>
      </c>
      <c r="L28" s="90" t="str">
        <f t="shared" si="2"/>
        <v>Трембицкая Ульяна</v>
      </c>
      <c r="M28" s="90"/>
      <c r="N28" s="28">
        <f t="shared" si="3"/>
        <v>2.5</v>
      </c>
      <c r="O28" s="28">
        <f t="shared" si="8"/>
        <v>10</v>
      </c>
      <c r="P28" s="28">
        <f t="shared" si="4"/>
        <v>12.5</v>
      </c>
      <c r="Q28" s="50">
        <f t="shared" si="0"/>
        <v>0.83333333333333337</v>
      </c>
      <c r="S28" s="90" t="str">
        <f t="shared" si="5"/>
        <v>Трембицкая Ульяна</v>
      </c>
      <c r="T28" s="90"/>
      <c r="U28" s="28">
        <f t="shared" si="6"/>
        <v>0.5</v>
      </c>
      <c r="V28" s="28">
        <f t="shared" si="7"/>
        <v>14</v>
      </c>
      <c r="W28" s="28">
        <f t="shared" si="9"/>
        <v>14.5</v>
      </c>
      <c r="X28" s="50">
        <f t="shared" si="1"/>
        <v>0.96666666666666667</v>
      </c>
    </row>
    <row r="29" spans="1:24">
      <c r="A29" s="21">
        <v>16</v>
      </c>
      <c r="B29" s="90" t="str">
        <f>Позн.разв.!B26</f>
        <v>Туголукова Вероника</v>
      </c>
      <c r="C29" s="90"/>
      <c r="D29" s="28">
        <f>'Каждый ребенок'!AJ25</f>
        <v>0</v>
      </c>
      <c r="E29" s="28">
        <f>'Каждый ребенок'!AK25</f>
        <v>0</v>
      </c>
      <c r="F29" s="28">
        <f>'Каждый ребенок'!AL25</f>
        <v>15</v>
      </c>
      <c r="H29" s="28">
        <f>'Каждый ребенок'!AN25</f>
        <v>0</v>
      </c>
      <c r="I29" s="28">
        <f>'Каждый ребенок'!AO25</f>
        <v>0</v>
      </c>
      <c r="J29" s="28">
        <f>'Каждый ребенок'!AP25</f>
        <v>15</v>
      </c>
      <c r="L29" s="90" t="str">
        <f t="shared" si="2"/>
        <v>Туголукова Вероника</v>
      </c>
      <c r="M29" s="90"/>
      <c r="N29" s="28">
        <f t="shared" si="3"/>
        <v>0</v>
      </c>
      <c r="O29" s="28">
        <f t="shared" si="8"/>
        <v>15</v>
      </c>
      <c r="P29" s="28">
        <f t="shared" si="4"/>
        <v>15</v>
      </c>
      <c r="Q29" s="50">
        <f t="shared" si="0"/>
        <v>1</v>
      </c>
      <c r="S29" s="90" t="str">
        <f t="shared" si="5"/>
        <v>Туголукова Вероника</v>
      </c>
      <c r="T29" s="90"/>
      <c r="U29" s="28">
        <f t="shared" si="6"/>
        <v>0</v>
      </c>
      <c r="V29" s="28">
        <f t="shared" si="7"/>
        <v>15</v>
      </c>
      <c r="W29" s="28">
        <f t="shared" si="9"/>
        <v>15</v>
      </c>
      <c r="X29" s="50">
        <f t="shared" si="1"/>
        <v>1</v>
      </c>
    </row>
    <row r="30" spans="1:24">
      <c r="A30" s="21">
        <v>17</v>
      </c>
      <c r="B30" s="90" t="str">
        <f>Позн.разв.!B27</f>
        <v>Фишер Филипп</v>
      </c>
      <c r="C30" s="90"/>
      <c r="D30" s="28">
        <f>'Каждый ребенок'!AJ26</f>
        <v>0</v>
      </c>
      <c r="E30" s="28">
        <f>'Каждый ребенок'!AK26</f>
        <v>1</v>
      </c>
      <c r="F30" s="28">
        <f>'Каждый ребенок'!AL26</f>
        <v>14</v>
      </c>
      <c r="H30" s="28">
        <f>'Каждый ребенок'!AN26</f>
        <v>0</v>
      </c>
      <c r="I30" s="28">
        <f>'Каждый ребенок'!AO26</f>
        <v>0</v>
      </c>
      <c r="J30" s="28">
        <f>'Каждый ребенок'!AP26</f>
        <v>15</v>
      </c>
      <c r="L30" s="90" t="str">
        <f t="shared" si="2"/>
        <v>Фишер Филипп</v>
      </c>
      <c r="M30" s="90"/>
      <c r="N30" s="28">
        <f t="shared" si="3"/>
        <v>0.5</v>
      </c>
      <c r="O30" s="28">
        <f t="shared" si="8"/>
        <v>14</v>
      </c>
      <c r="P30" s="28">
        <f t="shared" si="4"/>
        <v>14.5</v>
      </c>
      <c r="Q30" s="50">
        <f t="shared" si="0"/>
        <v>0.96666666666666667</v>
      </c>
      <c r="S30" s="90" t="str">
        <f t="shared" si="5"/>
        <v>Фишер Филипп</v>
      </c>
      <c r="T30" s="90"/>
      <c r="U30" s="28">
        <f t="shared" si="6"/>
        <v>0</v>
      </c>
      <c r="V30" s="28">
        <f t="shared" si="7"/>
        <v>15</v>
      </c>
      <c r="W30" s="28">
        <f t="shared" si="9"/>
        <v>15</v>
      </c>
      <c r="X30" s="50">
        <f t="shared" si="1"/>
        <v>1</v>
      </c>
    </row>
    <row r="31" spans="1:24">
      <c r="A31" s="21">
        <v>18</v>
      </c>
      <c r="B31" s="90" t="str">
        <f>Позн.разв.!B28</f>
        <v>Хвастюк Михаил</v>
      </c>
      <c r="C31" s="90"/>
      <c r="D31" s="28">
        <f>'Каждый ребенок'!AJ27</f>
        <v>0</v>
      </c>
      <c r="E31" s="28">
        <f>'Каждый ребенок'!AK27</f>
        <v>1</v>
      </c>
      <c r="F31" s="28">
        <f>'Каждый ребенок'!AL27</f>
        <v>14</v>
      </c>
      <c r="H31" s="28">
        <f>'Каждый ребенок'!AN27</f>
        <v>0</v>
      </c>
      <c r="I31" s="28">
        <f>'Каждый ребенок'!AO27</f>
        <v>0</v>
      </c>
      <c r="J31" s="28">
        <f>'Каждый ребенок'!AP27</f>
        <v>15</v>
      </c>
      <c r="L31" s="90" t="str">
        <f t="shared" si="2"/>
        <v>Хвастюк Михаил</v>
      </c>
      <c r="M31" s="90"/>
      <c r="N31" s="28">
        <f t="shared" si="3"/>
        <v>0.5</v>
      </c>
      <c r="O31" s="28">
        <f t="shared" si="8"/>
        <v>14</v>
      </c>
      <c r="P31" s="28">
        <f t="shared" si="4"/>
        <v>14.5</v>
      </c>
      <c r="Q31" s="50">
        <f t="shared" si="0"/>
        <v>0.96666666666666667</v>
      </c>
      <c r="S31" s="90" t="str">
        <f t="shared" si="5"/>
        <v>Хвастюк Михаил</v>
      </c>
      <c r="T31" s="90"/>
      <c r="U31" s="28">
        <f t="shared" si="6"/>
        <v>0</v>
      </c>
      <c r="V31" s="28">
        <f t="shared" si="7"/>
        <v>15</v>
      </c>
      <c r="W31" s="28">
        <f t="shared" si="9"/>
        <v>15</v>
      </c>
      <c r="X31" s="50">
        <f t="shared" si="1"/>
        <v>1</v>
      </c>
    </row>
    <row r="32" spans="1:24">
      <c r="A32" s="21">
        <v>19</v>
      </c>
      <c r="B32" s="90" t="str">
        <f>Позн.разв.!B29</f>
        <v>Шпортенко Ева</v>
      </c>
      <c r="C32" s="90"/>
      <c r="D32" s="28">
        <f>'Каждый ребенок'!AJ28</f>
        <v>0</v>
      </c>
      <c r="E32" s="28">
        <f>'Каждый ребенок'!AK28</f>
        <v>0</v>
      </c>
      <c r="F32" s="28">
        <f>'Каждый ребенок'!AL28</f>
        <v>0</v>
      </c>
      <c r="H32" s="28">
        <f>'Каждый ребенок'!AN28</f>
        <v>0</v>
      </c>
      <c r="I32" s="28">
        <f>'Каждый ребенок'!AO28</f>
        <v>0</v>
      </c>
      <c r="J32" s="28">
        <f>'Каждый ребенок'!AP28</f>
        <v>0</v>
      </c>
      <c r="L32" s="90" t="str">
        <f t="shared" si="2"/>
        <v>Шпортенко Ева</v>
      </c>
      <c r="M32" s="90"/>
      <c r="N32" s="28">
        <f t="shared" si="3"/>
        <v>0</v>
      </c>
      <c r="O32" s="28">
        <f t="shared" si="8"/>
        <v>0</v>
      </c>
      <c r="P32" s="28">
        <f t="shared" si="4"/>
        <v>0</v>
      </c>
      <c r="Q32" s="50">
        <f t="shared" si="0"/>
        <v>0</v>
      </c>
      <c r="S32" s="90" t="str">
        <f t="shared" si="5"/>
        <v>Шпортенко Ева</v>
      </c>
      <c r="T32" s="90"/>
      <c r="U32" s="28">
        <f t="shared" si="6"/>
        <v>0</v>
      </c>
      <c r="V32" s="28">
        <f t="shared" si="7"/>
        <v>0</v>
      </c>
      <c r="W32" s="28">
        <f t="shared" si="9"/>
        <v>0</v>
      </c>
      <c r="X32" s="50">
        <f t="shared" si="1"/>
        <v>0</v>
      </c>
    </row>
    <row r="33" spans="1:24">
      <c r="A33" s="21">
        <v>20</v>
      </c>
      <c r="B33" s="90" t="str">
        <f>Позн.разв.!B30</f>
        <v>Юдин Лука</v>
      </c>
      <c r="C33" s="90"/>
      <c r="D33" s="28">
        <f>'Каждый ребенок'!AJ29</f>
        <v>0</v>
      </c>
      <c r="E33" s="28">
        <f>'Каждый ребенок'!AK29</f>
        <v>1</v>
      </c>
      <c r="F33" s="28">
        <f>'Каждый ребенок'!AL29</f>
        <v>14</v>
      </c>
      <c r="H33" s="28">
        <f>'Каждый ребенок'!AN29</f>
        <v>0</v>
      </c>
      <c r="I33" s="28">
        <f>'Каждый ребенок'!AO29</f>
        <v>0</v>
      </c>
      <c r="J33" s="28">
        <f>'Каждый ребенок'!AP29</f>
        <v>15</v>
      </c>
      <c r="L33" s="90" t="str">
        <f t="shared" si="2"/>
        <v>Юдин Лука</v>
      </c>
      <c r="M33" s="90"/>
      <c r="N33" s="28">
        <f t="shared" si="3"/>
        <v>0.5</v>
      </c>
      <c r="O33" s="28">
        <f t="shared" si="8"/>
        <v>14</v>
      </c>
      <c r="P33" s="28">
        <f t="shared" si="4"/>
        <v>14.5</v>
      </c>
      <c r="Q33" s="50">
        <f t="shared" si="0"/>
        <v>0.96666666666666667</v>
      </c>
      <c r="S33" s="90" t="str">
        <f t="shared" si="5"/>
        <v>Юдин Лука</v>
      </c>
      <c r="T33" s="90"/>
      <c r="U33" s="28">
        <f t="shared" si="6"/>
        <v>0</v>
      </c>
      <c r="V33" s="28">
        <f t="shared" si="7"/>
        <v>15</v>
      </c>
      <c r="W33" s="28">
        <f t="shared" si="9"/>
        <v>15</v>
      </c>
      <c r="X33" s="50">
        <f t="shared" si="1"/>
        <v>1</v>
      </c>
    </row>
    <row r="34" spans="1:24">
      <c r="A34" s="21">
        <v>21</v>
      </c>
      <c r="B34" s="90" t="str">
        <f>Позн.разв.!B31</f>
        <v>Аргандиваль Платон</v>
      </c>
      <c r="C34" s="90"/>
      <c r="D34" s="28">
        <f>'Каждый ребенок'!AJ30</f>
        <v>0</v>
      </c>
      <c r="E34" s="28">
        <f>'Каждый ребенок'!AK30</f>
        <v>15</v>
      </c>
      <c r="F34" s="28">
        <f>'Каждый ребенок'!AL30</f>
        <v>0</v>
      </c>
      <c r="H34" s="28">
        <f>'Каждый ребенок'!AN30</f>
        <v>0</v>
      </c>
      <c r="I34" s="28">
        <f>'Каждый ребенок'!AO30</f>
        <v>9</v>
      </c>
      <c r="J34" s="28">
        <f>'Каждый ребенок'!AP30</f>
        <v>6</v>
      </c>
      <c r="L34" s="90" t="str">
        <f t="shared" si="2"/>
        <v>Аргандиваль Платон</v>
      </c>
      <c r="M34" s="90"/>
      <c r="N34" s="28">
        <f t="shared" si="3"/>
        <v>7.5</v>
      </c>
      <c r="O34" s="28">
        <f t="shared" si="8"/>
        <v>0</v>
      </c>
      <c r="P34" s="28">
        <f t="shared" si="4"/>
        <v>7.5</v>
      </c>
      <c r="Q34" s="50">
        <f t="shared" si="0"/>
        <v>0.5</v>
      </c>
      <c r="S34" s="90" t="str">
        <f t="shared" si="5"/>
        <v>Аргандиваль Платон</v>
      </c>
      <c r="T34" s="90"/>
      <c r="U34" s="28">
        <f t="shared" si="6"/>
        <v>4.5</v>
      </c>
      <c r="V34" s="28">
        <f t="shared" si="7"/>
        <v>6</v>
      </c>
      <c r="W34" s="28">
        <f t="shared" si="9"/>
        <v>10.5</v>
      </c>
      <c r="X34" s="50">
        <f t="shared" si="1"/>
        <v>0.7</v>
      </c>
    </row>
    <row r="35" spans="1:24">
      <c r="A35" s="21">
        <v>22</v>
      </c>
      <c r="B35" s="90">
        <f>Позн.разв.!B32</f>
        <v>0</v>
      </c>
      <c r="C35" s="90"/>
      <c r="D35" s="28">
        <f>'Каждый ребенок'!AJ31</f>
        <v>0</v>
      </c>
      <c r="E35" s="28">
        <f>'Каждый ребенок'!AK31</f>
        <v>0</v>
      </c>
      <c r="F35" s="28">
        <f>'Каждый ребенок'!AL31</f>
        <v>0</v>
      </c>
      <c r="H35" s="28">
        <f>'Каждый ребенок'!AN31</f>
        <v>0</v>
      </c>
      <c r="I35" s="28">
        <f>'Каждый ребенок'!AO31</f>
        <v>0</v>
      </c>
      <c r="J35" s="28">
        <f>'Каждый ребенок'!AP31</f>
        <v>0</v>
      </c>
      <c r="L35" s="90">
        <f t="shared" si="2"/>
        <v>0</v>
      </c>
      <c r="M35" s="90"/>
      <c r="N35" s="28">
        <f t="shared" si="3"/>
        <v>0</v>
      </c>
      <c r="O35" s="28">
        <f t="shared" si="8"/>
        <v>0</v>
      </c>
      <c r="P35" s="28">
        <f t="shared" si="4"/>
        <v>0</v>
      </c>
      <c r="Q35" s="50">
        <f t="shared" si="0"/>
        <v>0</v>
      </c>
      <c r="S35" s="90">
        <f t="shared" si="5"/>
        <v>0</v>
      </c>
      <c r="T35" s="90"/>
      <c r="U35" s="28">
        <f t="shared" si="6"/>
        <v>0</v>
      </c>
      <c r="V35" s="28">
        <f t="shared" si="7"/>
        <v>0</v>
      </c>
      <c r="W35" s="28">
        <f t="shared" si="9"/>
        <v>0</v>
      </c>
      <c r="X35" s="50">
        <f t="shared" si="1"/>
        <v>0</v>
      </c>
    </row>
    <row r="36" spans="1:24">
      <c r="A36" s="21">
        <v>23</v>
      </c>
      <c r="B36" s="90">
        <f>Позн.разв.!B33</f>
        <v>0</v>
      </c>
      <c r="C36" s="90"/>
      <c r="D36" s="28">
        <f>'Каждый ребенок'!AJ32</f>
        <v>0</v>
      </c>
      <c r="E36" s="28">
        <f>'Каждый ребенок'!AK32</f>
        <v>0</v>
      </c>
      <c r="F36" s="28">
        <f>'Каждый ребенок'!AL32</f>
        <v>0</v>
      </c>
      <c r="H36" s="28">
        <f>'Каждый ребенок'!AN32</f>
        <v>0</v>
      </c>
      <c r="I36" s="28">
        <f>'Каждый ребенок'!AO32</f>
        <v>0</v>
      </c>
      <c r="J36" s="28">
        <f>'Каждый ребенок'!AP32</f>
        <v>0</v>
      </c>
      <c r="L36" s="90">
        <f t="shared" si="2"/>
        <v>0</v>
      </c>
      <c r="M36" s="90"/>
      <c r="N36" s="28">
        <f t="shared" si="3"/>
        <v>0</v>
      </c>
      <c r="O36" s="28">
        <f t="shared" si="8"/>
        <v>0</v>
      </c>
      <c r="P36" s="28">
        <f t="shared" si="4"/>
        <v>0</v>
      </c>
      <c r="Q36" s="50">
        <f t="shared" si="0"/>
        <v>0</v>
      </c>
      <c r="S36" s="90">
        <f t="shared" si="5"/>
        <v>0</v>
      </c>
      <c r="T36" s="90"/>
      <c r="U36" s="28">
        <f t="shared" si="6"/>
        <v>0</v>
      </c>
      <c r="V36" s="28">
        <f t="shared" si="7"/>
        <v>0</v>
      </c>
      <c r="W36" s="28">
        <f t="shared" si="9"/>
        <v>0</v>
      </c>
      <c r="X36" s="50">
        <f t="shared" si="1"/>
        <v>0</v>
      </c>
    </row>
    <row r="37" spans="1:24">
      <c r="A37" s="21">
        <v>24</v>
      </c>
      <c r="B37" s="90">
        <f>Позн.разв.!B34</f>
        <v>0</v>
      </c>
      <c r="C37" s="90"/>
      <c r="D37" s="28">
        <f>'Каждый ребенок'!AJ33</f>
        <v>0</v>
      </c>
      <c r="E37" s="28">
        <f>'Каждый ребенок'!AK33</f>
        <v>0</v>
      </c>
      <c r="F37" s="28">
        <f>'Каждый ребенок'!AL33</f>
        <v>0</v>
      </c>
      <c r="H37" s="28">
        <f>'Каждый ребенок'!AN33</f>
        <v>0</v>
      </c>
      <c r="I37" s="28">
        <f>'Каждый ребенок'!AO33</f>
        <v>0</v>
      </c>
      <c r="J37" s="28">
        <f>'Каждый ребенок'!AP33</f>
        <v>0</v>
      </c>
      <c r="L37" s="90">
        <f t="shared" ref="L37:L38" si="10">B37</f>
        <v>0</v>
      </c>
      <c r="M37" s="90"/>
      <c r="N37" s="28">
        <f t="shared" ref="N37:N38" si="11">E37*0.5</f>
        <v>0</v>
      </c>
      <c r="O37" s="28">
        <f t="shared" ref="O37:O38" si="12">F37*1</f>
        <v>0</v>
      </c>
      <c r="P37" s="28">
        <f t="shared" ref="P37:P38" si="13">N37+O37</f>
        <v>0</v>
      </c>
      <c r="Q37" s="50">
        <f t="shared" ref="Q37:Q38" si="14">P37/$A$43</f>
        <v>0</v>
      </c>
      <c r="S37" s="90">
        <f t="shared" ref="S37:S38" si="15">B37</f>
        <v>0</v>
      </c>
      <c r="T37" s="90"/>
      <c r="U37" s="28">
        <f t="shared" ref="U37:U38" si="16">I37*0.5</f>
        <v>0</v>
      </c>
      <c r="V37" s="28">
        <f t="shared" ref="V37:V38" si="17">J37*1</f>
        <v>0</v>
      </c>
      <c r="W37" s="28">
        <f t="shared" ref="W37:W38" si="18">U37+V37</f>
        <v>0</v>
      </c>
      <c r="X37" s="50">
        <f t="shared" ref="X37:X38" si="19">W37/$A$43</f>
        <v>0</v>
      </c>
    </row>
    <row r="38" spans="1:24">
      <c r="A38" s="21">
        <v>25</v>
      </c>
      <c r="B38" s="90">
        <f>Позн.разв.!B35</f>
        <v>0</v>
      </c>
      <c r="C38" s="90"/>
      <c r="D38" s="28">
        <f>'Каждый ребенок'!AJ34</f>
        <v>0</v>
      </c>
      <c r="E38" s="28">
        <f>'Каждый ребенок'!AK34</f>
        <v>0</v>
      </c>
      <c r="F38" s="28">
        <f>'Каждый ребенок'!AL34</f>
        <v>0</v>
      </c>
      <c r="H38" s="28">
        <f>'Каждый ребенок'!AN34</f>
        <v>0</v>
      </c>
      <c r="I38" s="28">
        <f>'Каждый ребенок'!AO34</f>
        <v>0</v>
      </c>
      <c r="J38" s="28">
        <f>'Каждый ребенок'!AP34</f>
        <v>0</v>
      </c>
      <c r="L38" s="90">
        <f t="shared" si="10"/>
        <v>0</v>
      </c>
      <c r="M38" s="90"/>
      <c r="N38" s="28">
        <f t="shared" si="11"/>
        <v>0</v>
      </c>
      <c r="O38" s="28">
        <f t="shared" si="12"/>
        <v>0</v>
      </c>
      <c r="P38" s="28">
        <f t="shared" si="13"/>
        <v>0</v>
      </c>
      <c r="Q38" s="50">
        <f t="shared" si="14"/>
        <v>0</v>
      </c>
      <c r="S38" s="90">
        <f t="shared" si="15"/>
        <v>0</v>
      </c>
      <c r="T38" s="90"/>
      <c r="U38" s="28">
        <f t="shared" si="16"/>
        <v>0</v>
      </c>
      <c r="V38" s="28">
        <f t="shared" si="17"/>
        <v>0</v>
      </c>
      <c r="W38" s="28">
        <f t="shared" si="18"/>
        <v>0</v>
      </c>
      <c r="X38" s="50">
        <f t="shared" si="19"/>
        <v>0</v>
      </c>
    </row>
    <row r="39" spans="1:24">
      <c r="A39" s="42"/>
      <c r="B39" s="92" t="s">
        <v>99</v>
      </c>
      <c r="C39" s="92"/>
      <c r="D39" s="58">
        <f>SUM(D14:D38)</f>
        <v>0</v>
      </c>
      <c r="E39" s="58">
        <f t="shared" ref="E39:F39" si="20">SUM(E14:E38)</f>
        <v>80</v>
      </c>
      <c r="F39" s="58">
        <f t="shared" si="20"/>
        <v>190</v>
      </c>
      <c r="G39" s="63"/>
      <c r="H39" s="58">
        <f>SUM(H14:H38)</f>
        <v>0</v>
      </c>
      <c r="I39" s="58">
        <f t="shared" ref="I39:J39" si="21">SUM(I14:I38)</f>
        <v>29</v>
      </c>
      <c r="J39" s="58">
        <f t="shared" si="21"/>
        <v>241</v>
      </c>
      <c r="K39" s="42"/>
      <c r="L39" s="29"/>
      <c r="M39" s="29"/>
      <c r="N39" s="29"/>
      <c r="O39" s="29"/>
      <c r="P39" s="29"/>
      <c r="Q39" s="29"/>
      <c r="S39" s="29"/>
      <c r="T39" s="29"/>
      <c r="U39" s="29"/>
      <c r="V39" s="29"/>
      <c r="W39" s="29"/>
      <c r="X39" s="29"/>
    </row>
    <row r="40" spans="1:24">
      <c r="A40" s="42"/>
      <c r="H40" s="63"/>
      <c r="I40" s="63"/>
      <c r="J40" s="63"/>
      <c r="K40" s="42"/>
      <c r="L40" s="29"/>
      <c r="M40" s="29"/>
      <c r="N40" s="29"/>
      <c r="O40" s="29"/>
      <c r="P40" s="29"/>
      <c r="Q40" s="29"/>
      <c r="S40" s="29"/>
      <c r="T40" s="29"/>
      <c r="U40" s="29"/>
      <c r="V40" s="29"/>
      <c r="W40" s="29"/>
      <c r="X40" s="29"/>
    </row>
    <row r="41" spans="1:24">
      <c r="A41" s="200" t="s">
        <v>95</v>
      </c>
      <c r="B41" s="200"/>
      <c r="C41" s="200"/>
      <c r="D41" s="200"/>
      <c r="E41" s="200"/>
      <c r="F41" s="200"/>
      <c r="K41" s="42"/>
      <c r="L41" s="29"/>
      <c r="S41" s="29"/>
    </row>
    <row r="42" spans="1:24">
      <c r="A42" s="200"/>
      <c r="B42" s="200"/>
      <c r="C42" s="200"/>
      <c r="D42" s="200"/>
      <c r="E42" s="200"/>
      <c r="F42" s="200"/>
      <c r="K42" s="42"/>
      <c r="L42" s="29"/>
      <c r="S42" s="29"/>
    </row>
    <row r="43" spans="1:24">
      <c r="A43" s="201">
        <v>15</v>
      </c>
      <c r="B43" s="201"/>
      <c r="C43" s="201"/>
      <c r="D43" s="201"/>
      <c r="E43" s="201"/>
      <c r="F43" s="201"/>
      <c r="L43" s="29"/>
      <c r="S43" s="29"/>
    </row>
    <row r="44" spans="1:24">
      <c r="A44" s="201"/>
      <c r="B44" s="201"/>
      <c r="C44" s="201"/>
      <c r="D44" s="201"/>
      <c r="E44" s="201"/>
      <c r="F44" s="201"/>
    </row>
  </sheetData>
  <sheetProtection password="C639" sheet="1" objects="1" scenarios="1" selectLockedCells="1"/>
  <mergeCells count="87">
    <mergeCell ref="A41:F42"/>
    <mergeCell ref="A43:F44"/>
    <mergeCell ref="B36:C36"/>
    <mergeCell ref="L36:M36"/>
    <mergeCell ref="S36:T36"/>
    <mergeCell ref="B37:C37"/>
    <mergeCell ref="B38:C38"/>
    <mergeCell ref="L37:M37"/>
    <mergeCell ref="L38:M38"/>
    <mergeCell ref="S37:T37"/>
    <mergeCell ref="S38:T38"/>
    <mergeCell ref="B39:C39"/>
    <mergeCell ref="B34:C34"/>
    <mergeCell ref="L34:M34"/>
    <mergeCell ref="S34:T34"/>
    <mergeCell ref="B35:C35"/>
    <mergeCell ref="L35:M35"/>
    <mergeCell ref="S35:T35"/>
    <mergeCell ref="B32:C32"/>
    <mergeCell ref="L32:M32"/>
    <mergeCell ref="S32:T32"/>
    <mergeCell ref="B33:C33"/>
    <mergeCell ref="L33:M33"/>
    <mergeCell ref="S33:T33"/>
    <mergeCell ref="B30:C30"/>
    <mergeCell ref="L30:M30"/>
    <mergeCell ref="S30:T30"/>
    <mergeCell ref="B31:C31"/>
    <mergeCell ref="L31:M31"/>
    <mergeCell ref="S31:T31"/>
    <mergeCell ref="B28:C28"/>
    <mergeCell ref="L28:M28"/>
    <mergeCell ref="S28:T28"/>
    <mergeCell ref="B29:C29"/>
    <mergeCell ref="L29:M29"/>
    <mergeCell ref="S29:T29"/>
    <mergeCell ref="B26:C26"/>
    <mergeCell ref="L26:M26"/>
    <mergeCell ref="S26:T26"/>
    <mergeCell ref="B27:C27"/>
    <mergeCell ref="L27:M27"/>
    <mergeCell ref="S27:T27"/>
    <mergeCell ref="B24:C24"/>
    <mergeCell ref="L24:M24"/>
    <mergeCell ref="S24:T24"/>
    <mergeCell ref="B25:C25"/>
    <mergeCell ref="L25:M25"/>
    <mergeCell ref="S25:T25"/>
    <mergeCell ref="B22:C22"/>
    <mergeCell ref="L22:M22"/>
    <mergeCell ref="S22:T22"/>
    <mergeCell ref="B23:C23"/>
    <mergeCell ref="L23:M23"/>
    <mergeCell ref="S23:T23"/>
    <mergeCell ref="B20:C20"/>
    <mergeCell ref="L20:M20"/>
    <mergeCell ref="S20:T20"/>
    <mergeCell ref="B21:C21"/>
    <mergeCell ref="L21:M21"/>
    <mergeCell ref="S21:T21"/>
    <mergeCell ref="B18:C18"/>
    <mergeCell ref="L18:M18"/>
    <mergeCell ref="S18:T18"/>
    <mergeCell ref="B19:C19"/>
    <mergeCell ref="L19:M19"/>
    <mergeCell ref="S19:T19"/>
    <mergeCell ref="B16:C16"/>
    <mergeCell ref="L16:M16"/>
    <mergeCell ref="S16:T16"/>
    <mergeCell ref="B17:C17"/>
    <mergeCell ref="L17:M17"/>
    <mergeCell ref="S17:T17"/>
    <mergeCell ref="B14:C14"/>
    <mergeCell ref="L14:M14"/>
    <mergeCell ref="S14:T14"/>
    <mergeCell ref="B15:C15"/>
    <mergeCell ref="L15:M15"/>
    <mergeCell ref="S15:T15"/>
    <mergeCell ref="A1:X4"/>
    <mergeCell ref="A6:A13"/>
    <mergeCell ref="B6:C13"/>
    <mergeCell ref="D6:F12"/>
    <mergeCell ref="H6:J12"/>
    <mergeCell ref="L6:M13"/>
    <mergeCell ref="N6:Q12"/>
    <mergeCell ref="S6:T13"/>
    <mergeCell ref="U6:X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I12" sqref="I12"/>
    </sheetView>
  </sheetViews>
  <sheetFormatPr defaultRowHeight="15"/>
  <cols>
    <col min="1" max="1" width="9.140625" style="19"/>
    <col min="2" max="2" width="14.140625" style="45" customWidth="1"/>
    <col min="3" max="3" width="12.5703125" style="45" customWidth="1"/>
    <col min="4" max="5" width="12.140625" style="45" bestFit="1" customWidth="1"/>
    <col min="6" max="6" width="9.140625" style="45"/>
    <col min="8" max="8" width="12.42578125" customWidth="1"/>
    <col min="9" max="9" width="17.5703125" customWidth="1"/>
  </cols>
  <sheetData>
    <row r="1" spans="1:18" ht="9.75" customHeight="1">
      <c r="A1" s="202" t="s">
        <v>88</v>
      </c>
      <c r="B1" s="203"/>
      <c r="C1" s="203"/>
      <c r="D1" s="203"/>
      <c r="E1" s="204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6.75" customHeight="1" thickBot="1">
      <c r="A2" s="205"/>
      <c r="B2" s="206"/>
      <c r="C2" s="206"/>
      <c r="D2" s="206"/>
      <c r="E2" s="20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5.25" customHeight="1">
      <c r="A3" s="208" t="s">
        <v>20</v>
      </c>
      <c r="B3" s="209" t="s">
        <v>89</v>
      </c>
      <c r="C3" s="197"/>
      <c r="D3" s="167" t="s">
        <v>90</v>
      </c>
      <c r="E3" s="168"/>
      <c r="F3" s="42"/>
    </row>
    <row r="4" spans="1:18" ht="7.5" customHeight="1">
      <c r="A4" s="200"/>
      <c r="B4" s="209"/>
      <c r="C4" s="197"/>
      <c r="D4" s="167"/>
      <c r="E4" s="168"/>
      <c r="F4" s="42"/>
    </row>
    <row r="5" spans="1:18" ht="6" customHeight="1">
      <c r="A5" s="200"/>
      <c r="B5" s="209"/>
      <c r="C5" s="197"/>
      <c r="D5" s="167"/>
      <c r="E5" s="168"/>
      <c r="F5" s="42"/>
    </row>
    <row r="6" spans="1:18" ht="5.25" customHeight="1">
      <c r="A6" s="200"/>
      <c r="B6" s="209"/>
      <c r="C6" s="197"/>
      <c r="D6" s="167"/>
      <c r="E6" s="168"/>
      <c r="F6" s="42"/>
    </row>
    <row r="7" spans="1:18" ht="3" customHeight="1">
      <c r="A7" s="200"/>
      <c r="B7" s="209"/>
      <c r="C7" s="197"/>
      <c r="D7" s="167"/>
      <c r="E7" s="168"/>
      <c r="F7" s="42"/>
    </row>
    <row r="8" spans="1:18" ht="14.25" customHeight="1">
      <c r="A8" s="200"/>
      <c r="B8" s="209"/>
      <c r="C8" s="197"/>
      <c r="D8" s="167"/>
      <c r="E8" s="168"/>
      <c r="F8" s="42"/>
    </row>
    <row r="9" spans="1:18" ht="6" customHeight="1" thickBot="1">
      <c r="A9" s="200"/>
      <c r="B9" s="209"/>
      <c r="C9" s="197"/>
      <c r="D9" s="169"/>
      <c r="E9" s="170"/>
      <c r="F9" s="42"/>
    </row>
    <row r="10" spans="1:18" ht="13.5" customHeight="1" thickBot="1">
      <c r="A10" s="200"/>
      <c r="B10" s="210"/>
      <c r="C10" s="199"/>
      <c r="D10" s="43" t="s">
        <v>18</v>
      </c>
      <c r="E10" s="43" t="s">
        <v>19</v>
      </c>
      <c r="F10" s="42"/>
    </row>
    <row r="11" spans="1:18" ht="13.5" customHeight="1">
      <c r="A11" s="68">
        <v>1</v>
      </c>
      <c r="B11" s="211">
        <f>Позн.разв.!B35</f>
        <v>0</v>
      </c>
      <c r="C11" s="90"/>
      <c r="D11" s="44">
        <f>'Подсчет процентов'!Q38</f>
        <v>0</v>
      </c>
      <c r="E11" s="44">
        <f>'Подсчет процентов'!X38</f>
        <v>0</v>
      </c>
      <c r="F11" s="42"/>
    </row>
    <row r="12" spans="1:18" ht="13.5" customHeight="1">
      <c r="A12" s="68">
        <v>2</v>
      </c>
      <c r="B12" s="211">
        <f>Позн.разв.!B34</f>
        <v>0</v>
      </c>
      <c r="C12" s="90"/>
      <c r="D12" s="44">
        <f>'Подсчет процентов'!Q37</f>
        <v>0</v>
      </c>
      <c r="E12" s="44">
        <f>'Подсчет процентов'!X37</f>
        <v>0</v>
      </c>
      <c r="F12" s="42"/>
    </row>
    <row r="13" spans="1:18" ht="16.5" customHeight="1">
      <c r="A13" s="68">
        <v>3</v>
      </c>
      <c r="B13" s="211">
        <f>Позн.разв.!B33</f>
        <v>0</v>
      </c>
      <c r="C13" s="90"/>
      <c r="D13" s="44">
        <f>'Подсчет процентов'!Q36</f>
        <v>0</v>
      </c>
      <c r="E13" s="44">
        <f>'Подсчет процентов'!X36</f>
        <v>0</v>
      </c>
      <c r="F13" s="42"/>
    </row>
    <row r="14" spans="1:18" ht="15.75" customHeight="1">
      <c r="A14" s="68">
        <v>4</v>
      </c>
      <c r="B14" s="84">
        <f>Позн.разв.!B32</f>
        <v>0</v>
      </c>
      <c r="C14" s="85"/>
      <c r="D14" s="44">
        <f>'Подсчет процентов'!Q35</f>
        <v>0</v>
      </c>
      <c r="E14" s="44">
        <f>'Подсчет процентов'!X35</f>
        <v>0</v>
      </c>
      <c r="F14" s="42"/>
    </row>
    <row r="15" spans="1:18" ht="15" customHeight="1">
      <c r="A15" s="68">
        <v>5</v>
      </c>
      <c r="B15" s="84" t="str">
        <f>Позн.разв.!B31</f>
        <v>Аргандиваль Платон</v>
      </c>
      <c r="C15" s="85"/>
      <c r="D15" s="44">
        <f>'Подсчет процентов'!Q34</f>
        <v>0.5</v>
      </c>
      <c r="E15" s="44">
        <f>'Подсчет процентов'!X34</f>
        <v>0.7</v>
      </c>
    </row>
    <row r="16" spans="1:18" ht="15" customHeight="1">
      <c r="A16" s="68">
        <v>6</v>
      </c>
      <c r="B16" s="84" t="str">
        <f>Позн.разв.!B30</f>
        <v>Юдин Лука</v>
      </c>
      <c r="C16" s="85"/>
      <c r="D16" s="44">
        <f>'Подсчет процентов'!Q33</f>
        <v>0.96666666666666667</v>
      </c>
      <c r="E16" s="44">
        <f>'Подсчет процентов'!X33</f>
        <v>1</v>
      </c>
    </row>
    <row r="17" spans="1:5" ht="15.75" customHeight="1">
      <c r="A17" s="68">
        <v>7</v>
      </c>
      <c r="B17" s="84" t="str">
        <f>Позн.разв.!B29</f>
        <v>Шпортенко Ева</v>
      </c>
      <c r="C17" s="85"/>
      <c r="D17" s="44">
        <f>'Подсчет процентов'!Q32</f>
        <v>0</v>
      </c>
      <c r="E17" s="44">
        <f>'Подсчет процентов'!X32</f>
        <v>0</v>
      </c>
    </row>
    <row r="18" spans="1:5" ht="18.75">
      <c r="A18" s="68">
        <v>8</v>
      </c>
      <c r="B18" s="84" t="str">
        <f>Позн.разв.!B28</f>
        <v>Хвастюк Михаил</v>
      </c>
      <c r="C18" s="85"/>
      <c r="D18" s="44">
        <f>'Подсчет процентов'!Q31</f>
        <v>0.96666666666666667</v>
      </c>
      <c r="E18" s="44">
        <f>'Подсчет процентов'!X31</f>
        <v>1</v>
      </c>
    </row>
    <row r="19" spans="1:5" ht="18.75">
      <c r="A19" s="68">
        <v>9</v>
      </c>
      <c r="B19" s="84" t="str">
        <f>Позн.разв.!B27</f>
        <v>Фишер Филипп</v>
      </c>
      <c r="C19" s="85"/>
      <c r="D19" s="44">
        <f>'Подсчет процентов'!Q30</f>
        <v>0.96666666666666667</v>
      </c>
      <c r="E19" s="44">
        <f>'Подсчет процентов'!X30</f>
        <v>1</v>
      </c>
    </row>
    <row r="20" spans="1:5" ht="18.75">
      <c r="A20" s="68">
        <v>10</v>
      </c>
      <c r="B20" s="84" t="str">
        <f>Позн.разв.!B26</f>
        <v>Туголукова Вероника</v>
      </c>
      <c r="C20" s="85"/>
      <c r="D20" s="44">
        <f>'Подсчет процентов'!Q29</f>
        <v>1</v>
      </c>
      <c r="E20" s="44">
        <f>'Подсчет процентов'!X29</f>
        <v>1</v>
      </c>
    </row>
    <row r="21" spans="1:5" ht="18.75">
      <c r="A21" s="68">
        <v>11</v>
      </c>
      <c r="B21" s="84" t="str">
        <f>Позн.разв.!B25</f>
        <v>Трембицкая Ульяна</v>
      </c>
      <c r="C21" s="85"/>
      <c r="D21" s="44">
        <f>'Подсчет процентов'!Q28</f>
        <v>0.83333333333333337</v>
      </c>
      <c r="E21" s="44">
        <f>'Подсчет процентов'!X28</f>
        <v>0.96666666666666667</v>
      </c>
    </row>
    <row r="22" spans="1:5" ht="18.75">
      <c r="A22" s="68">
        <v>12</v>
      </c>
      <c r="B22" s="84" t="str">
        <f>Позн.разв.!B24</f>
        <v>Савельев Кирилл</v>
      </c>
      <c r="C22" s="85"/>
      <c r="D22" s="44">
        <f>'Подсчет процентов'!Q27</f>
        <v>0.93333333333333335</v>
      </c>
      <c r="E22" s="44">
        <f>'Подсчет процентов'!X27</f>
        <v>1</v>
      </c>
    </row>
    <row r="23" spans="1:5" ht="18.75">
      <c r="A23" s="68">
        <v>13</v>
      </c>
      <c r="B23" s="84" t="str">
        <f>Позн.разв.!B23</f>
        <v>Рунова Александра</v>
      </c>
      <c r="C23" s="85"/>
      <c r="D23" s="44">
        <f>'Подсчет процентов'!Q26</f>
        <v>0.76666666666666672</v>
      </c>
      <c r="E23" s="44">
        <f>'Подсчет процентов'!X26</f>
        <v>0.93333333333333335</v>
      </c>
    </row>
    <row r="24" spans="1:5" ht="18.75">
      <c r="A24" s="68">
        <v>14</v>
      </c>
      <c r="B24" s="84" t="str">
        <f>Позн.разв.!B22</f>
        <v>Родионов Макар</v>
      </c>
      <c r="C24" s="85"/>
      <c r="D24" s="44">
        <f>'Подсчет процентов'!Q25</f>
        <v>0.76666666666666672</v>
      </c>
      <c r="E24" s="44">
        <f>'Подсчет процентов'!X25</f>
        <v>0.96666666666666667</v>
      </c>
    </row>
    <row r="25" spans="1:5" ht="18.75">
      <c r="A25" s="68">
        <v>15</v>
      </c>
      <c r="B25" s="84" t="str">
        <f>Позн.разв.!B21</f>
        <v>Платонова Таисия</v>
      </c>
      <c r="C25" s="85"/>
      <c r="D25" s="44">
        <f>'Подсчет процентов'!Q24</f>
        <v>0</v>
      </c>
      <c r="E25" s="44">
        <f>'Подсчет процентов'!X24</f>
        <v>0</v>
      </c>
    </row>
    <row r="26" spans="1:5" ht="18.75">
      <c r="A26" s="68">
        <v>16</v>
      </c>
      <c r="B26" s="84" t="str">
        <f>Позн.разв.!B20</f>
        <v>Меркулова Софья</v>
      </c>
      <c r="C26" s="85"/>
      <c r="D26" s="44">
        <f>'Подсчет процентов'!Q23</f>
        <v>0.56666666666666665</v>
      </c>
      <c r="E26" s="44">
        <f>'Подсчет процентов'!X23</f>
        <v>0.6</v>
      </c>
    </row>
    <row r="27" spans="1:5" ht="18.75">
      <c r="A27" s="68">
        <v>17</v>
      </c>
      <c r="B27" s="84" t="str">
        <f>Позн.разв.!B19</f>
        <v>Кукушкин Матвей</v>
      </c>
      <c r="C27" s="85"/>
      <c r="D27" s="44">
        <f>'Подсчет процентов'!Q22</f>
        <v>0.9</v>
      </c>
      <c r="E27" s="44">
        <f>'Подсчет процентов'!X22</f>
        <v>1</v>
      </c>
    </row>
    <row r="28" spans="1:5" ht="16.5" customHeight="1">
      <c r="A28" s="68">
        <v>18</v>
      </c>
      <c r="B28" s="84" t="str">
        <f>Позн.разв.!B18</f>
        <v>Кривицкий Евгений</v>
      </c>
      <c r="C28" s="85"/>
      <c r="D28" s="44">
        <f>'Подсчет процентов'!Q21</f>
        <v>1</v>
      </c>
      <c r="E28" s="44">
        <f>'Подсчет процентов'!X21</f>
        <v>1</v>
      </c>
    </row>
    <row r="29" spans="1:5" ht="17.25" customHeight="1">
      <c r="A29" s="68">
        <v>19</v>
      </c>
      <c r="B29" s="84" t="str">
        <f>Позн.разв.!B17</f>
        <v>Красноперов Ярослав</v>
      </c>
      <c r="C29" s="85"/>
      <c r="D29" s="44">
        <f>'Подсчет процентов'!Q20</f>
        <v>0</v>
      </c>
      <c r="E29" s="44">
        <f>'Подсчет процентов'!X20</f>
        <v>0</v>
      </c>
    </row>
    <row r="30" spans="1:5" ht="14.25" customHeight="1">
      <c r="A30" s="68">
        <v>20</v>
      </c>
      <c r="B30" s="84" t="str">
        <f>Позн.разв.!B16</f>
        <v>Котов Евгений</v>
      </c>
      <c r="C30" s="85"/>
      <c r="D30" s="44">
        <f>'Подсчет процентов'!Q19</f>
        <v>0.96666666666666667</v>
      </c>
      <c r="E30" s="44">
        <f>'Подсчет процентов'!X19</f>
        <v>1</v>
      </c>
    </row>
    <row r="31" spans="1:5" ht="16.5" customHeight="1">
      <c r="A31" s="68">
        <v>21</v>
      </c>
      <c r="B31" s="84" t="str">
        <f>Позн.разв.!B15</f>
        <v>Казаков Максим</v>
      </c>
      <c r="C31" s="85"/>
      <c r="D31" s="44">
        <f>'Подсчет процентов'!Q18</f>
        <v>0.9</v>
      </c>
      <c r="E31" s="44">
        <f>'Подсчет процентов'!X18</f>
        <v>1</v>
      </c>
    </row>
    <row r="32" spans="1:5" ht="15" customHeight="1">
      <c r="A32" s="68">
        <v>22</v>
      </c>
      <c r="B32" s="84" t="str">
        <f>Позн.разв.!B14</f>
        <v>Додонов Максим</v>
      </c>
      <c r="C32" s="85"/>
      <c r="D32" s="44">
        <f>'Подсчет процентов'!Q17</f>
        <v>0.96666666666666667</v>
      </c>
      <c r="E32" s="44">
        <f>'Подсчет процентов'!X17</f>
        <v>1</v>
      </c>
    </row>
    <row r="33" spans="1:5" ht="14.25" customHeight="1">
      <c r="A33" s="68">
        <v>23</v>
      </c>
      <c r="B33" s="84" t="str">
        <f>Позн.разв.!B13</f>
        <v>Борисенкова Лада</v>
      </c>
      <c r="C33" s="85"/>
      <c r="D33" s="44">
        <f>'Подсчет процентов'!Q16</f>
        <v>0.6</v>
      </c>
      <c r="E33" s="44">
        <f>'Подсчет процентов'!X16</f>
        <v>1</v>
      </c>
    </row>
    <row r="34" spans="1:5" ht="15" customHeight="1">
      <c r="A34" s="68">
        <v>24</v>
      </c>
      <c r="B34" s="84" t="str">
        <f>Позн.разв.!B12</f>
        <v>Арсентьева Мария</v>
      </c>
      <c r="C34" s="85"/>
      <c r="D34" s="44">
        <f>'Подсчет процентов'!Q15</f>
        <v>0.96666666666666667</v>
      </c>
      <c r="E34" s="44">
        <f>'Подсчет процентов'!X15</f>
        <v>0.96666666666666667</v>
      </c>
    </row>
    <row r="35" spans="1:5" ht="17.25" customHeight="1">
      <c r="A35" s="68">
        <v>25</v>
      </c>
      <c r="B35" s="84" t="str">
        <f>Позн.разв.!B11</f>
        <v>Ананьин Михаил</v>
      </c>
      <c r="C35" s="85"/>
      <c r="D35" s="44">
        <f>'Подсчет процентов'!Q14</f>
        <v>0.76666666666666672</v>
      </c>
      <c r="E35" s="44">
        <f>'Подсчет процентов'!X14</f>
        <v>0.9</v>
      </c>
    </row>
    <row r="37" spans="1:5">
      <c r="A37" s="45"/>
    </row>
    <row r="38" spans="1:5">
      <c r="A38" s="45"/>
      <c r="B38" s="46"/>
      <c r="C38" s="46"/>
      <c r="D38" s="46"/>
      <c r="E38" s="46"/>
    </row>
    <row r="39" spans="1:5">
      <c r="A39" s="45"/>
      <c r="B39" s="46"/>
    </row>
    <row r="40" spans="1:5">
      <c r="A40" s="45"/>
      <c r="B40" s="46"/>
    </row>
    <row r="41" spans="1:5">
      <c r="B41" s="46"/>
    </row>
  </sheetData>
  <sheetProtection password="C639" sheet="1" objects="1" scenarios="1" selectLockedCells="1"/>
  <mergeCells count="29">
    <mergeCell ref="B33:C33"/>
    <mergeCell ref="B34:C34"/>
    <mergeCell ref="B35:C35"/>
    <mergeCell ref="B27:C27"/>
    <mergeCell ref="B28:C28"/>
    <mergeCell ref="B29:C29"/>
    <mergeCell ref="B30:C30"/>
    <mergeCell ref="B31:C31"/>
    <mergeCell ref="B32:C3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E2"/>
    <mergeCell ref="A3:A10"/>
    <mergeCell ref="B3:C10"/>
    <mergeCell ref="D3:E9"/>
    <mergeCell ref="B13:C13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tabSelected="1" topLeftCell="A190" workbookViewId="0">
      <selection activeCell="S3" sqref="S3:T4"/>
    </sheetView>
  </sheetViews>
  <sheetFormatPr defaultRowHeight="15"/>
  <cols>
    <col min="1" max="8" width="10.85546875" style="51" customWidth="1"/>
    <col min="9" max="9" width="9.140625" style="51"/>
    <col min="10" max="17" width="9.5703125" style="45" customWidth="1"/>
    <col min="18" max="20" width="9.140625" style="51"/>
  </cols>
  <sheetData>
    <row r="1" spans="1:20">
      <c r="A1" s="200" t="s">
        <v>4</v>
      </c>
      <c r="B1" s="200"/>
      <c r="C1" s="200"/>
      <c r="D1" s="200"/>
      <c r="E1" s="200"/>
      <c r="F1" s="200"/>
      <c r="G1" s="200"/>
      <c r="H1" s="200"/>
      <c r="J1" s="200" t="s">
        <v>4</v>
      </c>
      <c r="K1" s="200"/>
      <c r="L1" s="200"/>
      <c r="M1" s="200"/>
      <c r="N1" s="200"/>
      <c r="O1" s="200"/>
      <c r="P1" s="200"/>
      <c r="Q1" s="200"/>
      <c r="S1" s="212" t="s">
        <v>97</v>
      </c>
      <c r="T1" s="213"/>
    </row>
    <row r="2" spans="1:20">
      <c r="A2" s="200"/>
      <c r="B2" s="200"/>
      <c r="C2" s="200"/>
      <c r="D2" s="200"/>
      <c r="E2" s="200"/>
      <c r="F2" s="200"/>
      <c r="G2" s="200"/>
      <c r="H2" s="200"/>
      <c r="J2" s="200"/>
      <c r="K2" s="200"/>
      <c r="L2" s="200"/>
      <c r="M2" s="200"/>
      <c r="N2" s="200"/>
      <c r="O2" s="200"/>
      <c r="P2" s="200"/>
      <c r="Q2" s="200"/>
      <c r="S2" s="214"/>
      <c r="T2" s="215"/>
    </row>
    <row r="3" spans="1:20">
      <c r="J3" s="216" t="s">
        <v>18</v>
      </c>
      <c r="K3" s="216"/>
      <c r="L3" s="216"/>
      <c r="M3" s="216"/>
      <c r="N3" s="216" t="s">
        <v>19</v>
      </c>
      <c r="O3" s="216"/>
      <c r="P3" s="216"/>
      <c r="Q3" s="216"/>
      <c r="S3" s="217">
        <v>24</v>
      </c>
      <c r="T3" s="217"/>
    </row>
    <row r="4" spans="1:20">
      <c r="J4" s="52">
        <v>0</v>
      </c>
      <c r="K4" s="56">
        <f>'Каждый ребенок'!C37</f>
        <v>0</v>
      </c>
      <c r="L4" s="73">
        <f>K4/$S$3</f>
        <v>0</v>
      </c>
      <c r="M4" s="74"/>
      <c r="N4" s="52">
        <v>0</v>
      </c>
      <c r="O4" s="56">
        <f>'Каждый ребенок'!D37</f>
        <v>0</v>
      </c>
      <c r="P4" s="73">
        <f>O4/$S$3</f>
        <v>0</v>
      </c>
      <c r="Q4" s="74"/>
      <c r="S4" s="217"/>
      <c r="T4" s="217"/>
    </row>
    <row r="5" spans="1:20">
      <c r="J5" s="52">
        <v>0.5</v>
      </c>
      <c r="K5" s="56">
        <f>'Каждый ребенок'!C38</f>
        <v>4</v>
      </c>
      <c r="L5" s="73">
        <f>K5/$S$3</f>
        <v>0.16666666666666666</v>
      </c>
      <c r="M5" s="74"/>
      <c r="N5" s="52">
        <v>0.5</v>
      </c>
      <c r="O5" s="56">
        <f>'Каждый ребенок'!D38</f>
        <v>2</v>
      </c>
      <c r="P5" s="73">
        <f>O5/$S$3</f>
        <v>8.3333333333333329E-2</v>
      </c>
      <c r="Q5" s="74"/>
    </row>
    <row r="6" spans="1:20">
      <c r="J6" s="52">
        <v>1</v>
      </c>
      <c r="K6" s="56">
        <f>'Каждый ребенок'!C39</f>
        <v>14</v>
      </c>
      <c r="L6" s="73">
        <f>K6/$S$3</f>
        <v>0.58333333333333337</v>
      </c>
      <c r="M6" s="74"/>
      <c r="N6" s="52">
        <v>1</v>
      </c>
      <c r="O6" s="56">
        <f>'Каждый ребенок'!D39</f>
        <v>16</v>
      </c>
      <c r="P6" s="73">
        <f>O6/$S$3</f>
        <v>0.66666666666666663</v>
      </c>
      <c r="Q6" s="74"/>
    </row>
    <row r="7" spans="1:20">
      <c r="J7" s="52" t="s">
        <v>99</v>
      </c>
      <c r="K7" s="52">
        <f>K4+K5+K6</f>
        <v>18</v>
      </c>
      <c r="L7" s="70">
        <f>L4+L5+L6</f>
        <v>0.75</v>
      </c>
      <c r="M7" s="71"/>
      <c r="N7" s="52"/>
      <c r="O7" s="52">
        <f>O4+O5+O6</f>
        <v>18</v>
      </c>
      <c r="P7" s="70">
        <f>P4+P5+P6</f>
        <v>0.75</v>
      </c>
      <c r="Q7" s="72"/>
    </row>
    <row r="12" spans="1:20">
      <c r="J12" s="46"/>
      <c r="K12" s="46"/>
      <c r="L12" s="46"/>
      <c r="M12" s="46"/>
      <c r="N12" s="46"/>
      <c r="O12" s="46"/>
      <c r="P12" s="46"/>
      <c r="Q12" s="46"/>
    </row>
    <row r="13" spans="1:20" ht="10.5" customHeight="1">
      <c r="J13" s="46"/>
      <c r="K13" s="46"/>
      <c r="L13" s="46"/>
      <c r="M13" s="46"/>
      <c r="N13" s="46"/>
      <c r="O13" s="46"/>
      <c r="P13" s="46"/>
      <c r="Q13" s="46"/>
    </row>
    <row r="14" spans="1:20" ht="15.75">
      <c r="A14" s="218" t="s">
        <v>5</v>
      </c>
      <c r="B14" s="218"/>
      <c r="C14" s="218"/>
      <c r="D14" s="218"/>
      <c r="E14" s="218"/>
      <c r="F14" s="218"/>
      <c r="G14" s="218"/>
      <c r="H14" s="218"/>
      <c r="J14" s="200" t="s">
        <v>5</v>
      </c>
      <c r="K14" s="200"/>
      <c r="L14" s="200"/>
      <c r="M14" s="200"/>
      <c r="N14" s="200"/>
      <c r="O14" s="200"/>
      <c r="P14" s="200"/>
      <c r="Q14" s="200"/>
    </row>
    <row r="15" spans="1:20">
      <c r="J15" s="200"/>
      <c r="K15" s="200"/>
      <c r="L15" s="200"/>
      <c r="M15" s="200"/>
      <c r="N15" s="200"/>
      <c r="O15" s="200"/>
      <c r="P15" s="200"/>
      <c r="Q15" s="200"/>
    </row>
    <row r="16" spans="1:20">
      <c r="J16" s="216" t="s">
        <v>18</v>
      </c>
      <c r="K16" s="216"/>
      <c r="L16" s="216"/>
      <c r="M16" s="216"/>
      <c r="N16" s="216" t="s">
        <v>19</v>
      </c>
      <c r="O16" s="216"/>
      <c r="P16" s="216"/>
      <c r="Q16" s="216"/>
    </row>
    <row r="17" spans="1:20">
      <c r="J17" s="52">
        <v>0</v>
      </c>
      <c r="K17" s="56">
        <f>'Каждый ребенок'!E37</f>
        <v>0</v>
      </c>
      <c r="L17" s="73">
        <f>K17/$S$3</f>
        <v>0</v>
      </c>
      <c r="M17" s="74"/>
      <c r="N17" s="52">
        <v>0</v>
      </c>
      <c r="O17" s="56">
        <f>'Каждый ребенок'!F37</f>
        <v>0</v>
      </c>
      <c r="P17" s="73">
        <f>O17/$S$3</f>
        <v>0</v>
      </c>
      <c r="Q17" s="74"/>
    </row>
    <row r="18" spans="1:20">
      <c r="J18" s="52">
        <v>0.5</v>
      </c>
      <c r="K18" s="56">
        <f>'Каждый ребенок'!E38</f>
        <v>3</v>
      </c>
      <c r="L18" s="73">
        <f>K18/$S$3</f>
        <v>0.125</v>
      </c>
      <c r="M18" s="74"/>
      <c r="N18" s="52">
        <v>0.5</v>
      </c>
      <c r="O18" s="56">
        <f>'Каждый ребенок'!F38</f>
        <v>2</v>
      </c>
      <c r="P18" s="73">
        <f>O18/$S$3</f>
        <v>8.3333333333333329E-2</v>
      </c>
      <c r="Q18" s="74"/>
    </row>
    <row r="19" spans="1:20">
      <c r="J19" s="52">
        <v>1</v>
      </c>
      <c r="K19" s="56">
        <f>'Каждый ребенок'!E39</f>
        <v>15</v>
      </c>
      <c r="L19" s="73">
        <f>K19/$S$3</f>
        <v>0.625</v>
      </c>
      <c r="M19" s="74"/>
      <c r="N19" s="52">
        <v>1</v>
      </c>
      <c r="O19" s="56">
        <f>'Каждый ребенок'!F39</f>
        <v>16</v>
      </c>
      <c r="P19" s="73">
        <f>O19/$S$3</f>
        <v>0.66666666666666663</v>
      </c>
      <c r="Q19" s="74"/>
    </row>
    <row r="20" spans="1:20">
      <c r="J20" s="52" t="s">
        <v>99</v>
      </c>
      <c r="K20" s="52">
        <f>K17+K18+K19</f>
        <v>18</v>
      </c>
      <c r="L20" s="70">
        <f>L17+L18+L19</f>
        <v>0.75</v>
      </c>
      <c r="M20" s="71"/>
      <c r="N20" s="52"/>
      <c r="O20" s="52">
        <f>O17+O18+O19</f>
        <v>18</v>
      </c>
      <c r="P20" s="70">
        <f>P17+P18+P19</f>
        <v>0.75</v>
      </c>
      <c r="Q20" s="72"/>
    </row>
    <row r="21" spans="1:20">
      <c r="J21" s="46"/>
      <c r="K21" s="46"/>
      <c r="L21" s="46"/>
      <c r="M21" s="46"/>
      <c r="N21" s="46"/>
      <c r="O21" s="46"/>
      <c r="P21" s="46"/>
      <c r="Q21" s="46"/>
    </row>
    <row r="22" spans="1:20">
      <c r="J22" s="46"/>
      <c r="K22" s="46"/>
      <c r="L22" s="46"/>
      <c r="M22" s="46"/>
      <c r="N22" s="46"/>
      <c r="O22" s="46"/>
      <c r="P22" s="46"/>
      <c r="Q22" s="46"/>
    </row>
    <row r="23" spans="1:20">
      <c r="J23" s="46"/>
      <c r="K23" s="46"/>
      <c r="L23" s="46"/>
      <c r="M23" s="46"/>
      <c r="N23" s="46"/>
      <c r="O23" s="46"/>
      <c r="P23" s="46"/>
      <c r="Q23" s="46"/>
    </row>
    <row r="24" spans="1:20">
      <c r="J24" s="46"/>
      <c r="K24" s="46"/>
      <c r="L24" s="46"/>
      <c r="M24" s="46"/>
      <c r="N24" s="46"/>
      <c r="O24" s="46"/>
      <c r="P24" s="46"/>
      <c r="Q24" s="46"/>
    </row>
    <row r="25" spans="1:20">
      <c r="S25" s="53"/>
      <c r="T25" s="53"/>
    </row>
    <row r="26" spans="1:20">
      <c r="A26" s="219" t="s">
        <v>7</v>
      </c>
      <c r="B26" s="220"/>
      <c r="C26" s="220"/>
      <c r="D26" s="220"/>
      <c r="E26" s="220"/>
      <c r="F26" s="220"/>
      <c r="G26" s="220"/>
      <c r="H26" s="221"/>
      <c r="J26" s="219" t="s">
        <v>7</v>
      </c>
      <c r="K26" s="220"/>
      <c r="L26" s="220"/>
      <c r="M26" s="220"/>
      <c r="N26" s="220"/>
      <c r="O26" s="220"/>
      <c r="P26" s="220"/>
      <c r="Q26" s="221"/>
      <c r="S26" s="54"/>
      <c r="T26" s="54"/>
    </row>
    <row r="27" spans="1:20">
      <c r="A27" s="222"/>
      <c r="B27" s="223"/>
      <c r="C27" s="223"/>
      <c r="D27" s="223"/>
      <c r="E27" s="223"/>
      <c r="F27" s="223"/>
      <c r="G27" s="223"/>
      <c r="H27" s="224"/>
      <c r="J27" s="222"/>
      <c r="K27" s="223"/>
      <c r="L27" s="223"/>
      <c r="M27" s="223"/>
      <c r="N27" s="223"/>
      <c r="O27" s="223"/>
      <c r="P27" s="223"/>
      <c r="Q27" s="224"/>
      <c r="S27" s="54"/>
      <c r="T27" s="54"/>
    </row>
    <row r="28" spans="1:20">
      <c r="J28" s="216" t="s">
        <v>18</v>
      </c>
      <c r="K28" s="216"/>
      <c r="L28" s="216"/>
      <c r="M28" s="216"/>
      <c r="N28" s="216" t="s">
        <v>19</v>
      </c>
      <c r="O28" s="216"/>
      <c r="P28" s="216"/>
      <c r="Q28" s="216"/>
      <c r="S28" s="55"/>
      <c r="T28" s="55"/>
    </row>
    <row r="29" spans="1:20">
      <c r="J29" s="52">
        <v>0</v>
      </c>
      <c r="K29" s="56">
        <f>'Каждый ребенок'!G37</f>
        <v>0</v>
      </c>
      <c r="L29" s="73">
        <f>K29/$S$3</f>
        <v>0</v>
      </c>
      <c r="M29" s="74"/>
      <c r="N29" s="52">
        <v>0</v>
      </c>
      <c r="O29" s="56">
        <f>'Каждый ребенок'!H37</f>
        <v>0</v>
      </c>
      <c r="P29" s="73">
        <f>O29/$S$3</f>
        <v>0</v>
      </c>
      <c r="Q29" s="74"/>
      <c r="S29" s="55"/>
      <c r="T29" s="55"/>
    </row>
    <row r="30" spans="1:20">
      <c r="J30" s="52">
        <v>0.5</v>
      </c>
      <c r="K30" s="56">
        <f>'Каждый ребенок'!G38</f>
        <v>6</v>
      </c>
      <c r="L30" s="73">
        <f>K30/$S$3</f>
        <v>0.25</v>
      </c>
      <c r="M30" s="74"/>
      <c r="N30" s="52">
        <v>0.5</v>
      </c>
      <c r="O30" s="56">
        <f>'Каждый ребенок'!H38</f>
        <v>2</v>
      </c>
      <c r="P30" s="73">
        <f>O30/$S$3</f>
        <v>8.3333333333333329E-2</v>
      </c>
      <c r="Q30" s="74"/>
    </row>
    <row r="31" spans="1:20">
      <c r="J31" s="52">
        <v>1</v>
      </c>
      <c r="K31" s="56">
        <f>'Каждый ребенок'!G39</f>
        <v>12</v>
      </c>
      <c r="L31" s="73">
        <f>K31/$S$3</f>
        <v>0.5</v>
      </c>
      <c r="M31" s="74"/>
      <c r="N31" s="52">
        <v>1</v>
      </c>
      <c r="O31" s="56">
        <f>'Каждый ребенок'!H39</f>
        <v>16</v>
      </c>
      <c r="P31" s="73">
        <f>O31/$S$3</f>
        <v>0.66666666666666663</v>
      </c>
      <c r="Q31" s="74"/>
    </row>
    <row r="32" spans="1:20">
      <c r="J32" s="52" t="s">
        <v>99</v>
      </c>
      <c r="K32" s="52">
        <f>K29+K30+K31</f>
        <v>18</v>
      </c>
      <c r="L32" s="70">
        <f>L29+L30+L31</f>
        <v>0.75</v>
      </c>
      <c r="M32" s="71"/>
      <c r="N32" s="52"/>
      <c r="O32" s="52">
        <f>O29+O30+O31</f>
        <v>18</v>
      </c>
      <c r="P32" s="70">
        <f>P29+P30+P31</f>
        <v>0.75</v>
      </c>
      <c r="Q32" s="72"/>
    </row>
    <row r="37" spans="1:20">
      <c r="J37" s="46"/>
      <c r="K37" s="46"/>
      <c r="L37" s="46"/>
      <c r="M37" s="46"/>
      <c r="N37" s="46"/>
      <c r="O37" s="46"/>
      <c r="P37" s="46"/>
      <c r="Q37" s="46"/>
    </row>
    <row r="39" spans="1:20">
      <c r="A39" s="225" t="s">
        <v>55</v>
      </c>
      <c r="B39" s="226"/>
      <c r="C39" s="226"/>
      <c r="D39" s="226"/>
      <c r="E39" s="226"/>
      <c r="F39" s="226"/>
      <c r="G39" s="226"/>
      <c r="H39" s="227"/>
      <c r="J39" s="225" t="s">
        <v>55</v>
      </c>
      <c r="K39" s="226"/>
      <c r="L39" s="226"/>
      <c r="M39" s="226"/>
      <c r="N39" s="226"/>
      <c r="O39" s="226"/>
      <c r="P39" s="226"/>
      <c r="Q39" s="227"/>
      <c r="S39" s="54"/>
      <c r="T39" s="54"/>
    </row>
    <row r="40" spans="1:20">
      <c r="A40" s="228"/>
      <c r="B40" s="229"/>
      <c r="C40" s="229"/>
      <c r="D40" s="229"/>
      <c r="E40" s="229"/>
      <c r="F40" s="229"/>
      <c r="G40" s="229"/>
      <c r="H40" s="230"/>
      <c r="J40" s="228"/>
      <c r="K40" s="229"/>
      <c r="L40" s="229"/>
      <c r="M40" s="229"/>
      <c r="N40" s="229"/>
      <c r="O40" s="229"/>
      <c r="P40" s="229"/>
      <c r="Q40" s="230"/>
      <c r="S40" s="54"/>
      <c r="T40" s="54"/>
    </row>
    <row r="41" spans="1:20">
      <c r="J41" s="231" t="s">
        <v>18</v>
      </c>
      <c r="K41" s="232"/>
      <c r="L41" s="232"/>
      <c r="M41" s="233"/>
      <c r="N41" s="231" t="s">
        <v>19</v>
      </c>
      <c r="O41" s="232"/>
      <c r="P41" s="232"/>
      <c r="Q41" s="233"/>
      <c r="S41" s="55"/>
      <c r="T41" s="55"/>
    </row>
    <row r="42" spans="1:20">
      <c r="J42" s="52">
        <v>0</v>
      </c>
      <c r="K42" s="56">
        <f>'Каждый ребенок'!I37</f>
        <v>0</v>
      </c>
      <c r="L42" s="73">
        <f>K42/$S$3</f>
        <v>0</v>
      </c>
      <c r="M42" s="74"/>
      <c r="N42" s="52">
        <v>0</v>
      </c>
      <c r="O42" s="56">
        <f>'Каждый ребенок'!J37</f>
        <v>0</v>
      </c>
      <c r="P42" s="73">
        <f>O42/$S$3</f>
        <v>0</v>
      </c>
      <c r="Q42" s="74"/>
      <c r="S42" s="55"/>
      <c r="T42" s="55"/>
    </row>
    <row r="43" spans="1:20">
      <c r="J43" s="52">
        <v>0.5</v>
      </c>
      <c r="K43" s="56">
        <f>'Каждый ребенок'!I38</f>
        <v>7</v>
      </c>
      <c r="L43" s="73">
        <f>K43/$S$3</f>
        <v>0.29166666666666669</v>
      </c>
      <c r="M43" s="74"/>
      <c r="N43" s="52">
        <v>0.5</v>
      </c>
      <c r="O43" s="56">
        <f>'Каждый ребенок'!J38</f>
        <v>2</v>
      </c>
      <c r="P43" s="73">
        <f>O43/$S$3</f>
        <v>8.3333333333333329E-2</v>
      </c>
      <c r="Q43" s="74"/>
    </row>
    <row r="44" spans="1:20">
      <c r="J44" s="52">
        <v>1</v>
      </c>
      <c r="K44" s="56">
        <f>'Каждый ребенок'!I39</f>
        <v>11</v>
      </c>
      <c r="L44" s="73">
        <f>K44/$S$3</f>
        <v>0.45833333333333331</v>
      </c>
      <c r="M44" s="74"/>
      <c r="N44" s="52">
        <v>1</v>
      </c>
      <c r="O44" s="56">
        <f>'Каждый ребенок'!J39</f>
        <v>16</v>
      </c>
      <c r="P44" s="73">
        <f>O44/$S$3</f>
        <v>0.66666666666666663</v>
      </c>
      <c r="Q44" s="74"/>
    </row>
    <row r="45" spans="1:20">
      <c r="J45" s="52" t="s">
        <v>99</v>
      </c>
      <c r="K45" s="52">
        <f>K42+K43+K44</f>
        <v>18</v>
      </c>
      <c r="L45" s="70">
        <f>L42+L43+L44</f>
        <v>0.75</v>
      </c>
      <c r="M45" s="71"/>
      <c r="N45" s="52"/>
      <c r="O45" s="52">
        <f>O42+O43+O44</f>
        <v>18</v>
      </c>
      <c r="P45" s="70">
        <f>P42+P43+P44</f>
        <v>0.75</v>
      </c>
      <c r="Q45" s="72"/>
    </row>
    <row r="50" spans="1:20">
      <c r="J50" s="46"/>
      <c r="K50" s="46"/>
      <c r="L50" s="46"/>
      <c r="M50" s="46"/>
      <c r="N50" s="46"/>
      <c r="O50" s="46"/>
      <c r="P50" s="46"/>
      <c r="Q50" s="46"/>
    </row>
    <row r="52" spans="1:20">
      <c r="A52" s="200" t="s">
        <v>6</v>
      </c>
      <c r="B52" s="200"/>
      <c r="C52" s="200"/>
      <c r="D52" s="200"/>
      <c r="E52" s="200"/>
      <c r="F52" s="200"/>
      <c r="G52" s="200"/>
      <c r="H52" s="200"/>
      <c r="J52" s="200" t="s">
        <v>6</v>
      </c>
      <c r="K52" s="200"/>
      <c r="L52" s="200"/>
      <c r="M52" s="200"/>
      <c r="N52" s="200"/>
      <c r="O52" s="200"/>
      <c r="P52" s="200"/>
      <c r="Q52" s="200"/>
      <c r="S52" s="54"/>
      <c r="T52" s="54"/>
    </row>
    <row r="53" spans="1:20">
      <c r="A53" s="200"/>
      <c r="B53" s="200"/>
      <c r="C53" s="200"/>
      <c r="D53" s="200"/>
      <c r="E53" s="200"/>
      <c r="F53" s="200"/>
      <c r="G53" s="200"/>
      <c r="H53" s="200"/>
      <c r="J53" s="200"/>
      <c r="K53" s="200"/>
      <c r="L53" s="200"/>
      <c r="M53" s="200"/>
      <c r="N53" s="200"/>
      <c r="O53" s="200"/>
      <c r="P53" s="200"/>
      <c r="Q53" s="200"/>
      <c r="S53" s="54"/>
      <c r="T53" s="54"/>
    </row>
    <row r="54" spans="1:20">
      <c r="J54" s="216" t="s">
        <v>18</v>
      </c>
      <c r="K54" s="216"/>
      <c r="L54" s="216"/>
      <c r="M54" s="216"/>
      <c r="N54" s="216" t="s">
        <v>19</v>
      </c>
      <c r="O54" s="216"/>
      <c r="P54" s="216"/>
      <c r="Q54" s="216"/>
      <c r="S54" s="55"/>
      <c r="T54" s="55"/>
    </row>
    <row r="55" spans="1:20">
      <c r="J55" s="52">
        <v>0</v>
      </c>
      <c r="K55" s="56">
        <f>'Каждый ребенок'!K37</f>
        <v>0</v>
      </c>
      <c r="L55" s="73">
        <f>K55/$S$3</f>
        <v>0</v>
      </c>
      <c r="M55" s="74"/>
      <c r="N55" s="52">
        <v>0</v>
      </c>
      <c r="O55" s="56">
        <f>'Каждый ребенок'!L37</f>
        <v>0</v>
      </c>
      <c r="P55" s="73">
        <f>O55/$S$3</f>
        <v>0</v>
      </c>
      <c r="Q55" s="74"/>
      <c r="S55" s="55"/>
      <c r="T55" s="55"/>
    </row>
    <row r="56" spans="1:20">
      <c r="J56" s="52">
        <v>0.5</v>
      </c>
      <c r="K56" s="56">
        <f>'Каждый ребенок'!K38</f>
        <v>6</v>
      </c>
      <c r="L56" s="73">
        <f>K56/$S$3</f>
        <v>0.25</v>
      </c>
      <c r="M56" s="74"/>
      <c r="N56" s="52">
        <v>0.5</v>
      </c>
      <c r="O56" s="56">
        <f>'Каждый ребенок'!L38</f>
        <v>2</v>
      </c>
      <c r="P56" s="73">
        <f>O56/$S$3</f>
        <v>8.3333333333333329E-2</v>
      </c>
      <c r="Q56" s="74"/>
    </row>
    <row r="57" spans="1:20">
      <c r="J57" s="52">
        <v>1</v>
      </c>
      <c r="K57" s="56">
        <f>'Каждый ребенок'!K39</f>
        <v>12</v>
      </c>
      <c r="L57" s="73">
        <f>K57/$S$3</f>
        <v>0.5</v>
      </c>
      <c r="M57" s="74"/>
      <c r="N57" s="52">
        <v>1</v>
      </c>
      <c r="O57" s="56">
        <f>'Каждый ребенок'!L39</f>
        <v>16</v>
      </c>
      <c r="P57" s="73">
        <f>O57/$S$3</f>
        <v>0.66666666666666663</v>
      </c>
      <c r="Q57" s="74"/>
    </row>
    <row r="58" spans="1:20">
      <c r="J58" s="52" t="s">
        <v>99</v>
      </c>
      <c r="K58" s="52">
        <f>K55+K56+K57</f>
        <v>18</v>
      </c>
      <c r="L58" s="70">
        <f>L55+L56+L57</f>
        <v>0.75</v>
      </c>
      <c r="M58" s="71"/>
      <c r="N58" s="52"/>
      <c r="O58" s="52">
        <f>O55+O56+O57</f>
        <v>18</v>
      </c>
      <c r="P58" s="70">
        <f>P55+P56+P57</f>
        <v>0.75</v>
      </c>
      <c r="Q58" s="72"/>
    </row>
    <row r="63" spans="1:20">
      <c r="J63" s="46"/>
      <c r="K63" s="46"/>
      <c r="L63" s="46"/>
      <c r="M63" s="46"/>
      <c r="N63" s="46"/>
      <c r="O63" s="46"/>
      <c r="P63" s="46"/>
      <c r="Q63" s="46"/>
    </row>
    <row r="65" spans="1:20">
      <c r="A65" s="200" t="s">
        <v>8</v>
      </c>
      <c r="B65" s="200"/>
      <c r="C65" s="200"/>
      <c r="D65" s="200"/>
      <c r="E65" s="200"/>
      <c r="F65" s="200"/>
      <c r="G65" s="200"/>
      <c r="H65" s="200"/>
      <c r="J65" s="200" t="s">
        <v>8</v>
      </c>
      <c r="K65" s="200"/>
      <c r="L65" s="200"/>
      <c r="M65" s="200"/>
      <c r="N65" s="200"/>
      <c r="O65" s="200"/>
      <c r="P65" s="200"/>
      <c r="Q65" s="200"/>
      <c r="S65" s="54"/>
      <c r="T65" s="54"/>
    </row>
    <row r="66" spans="1:20">
      <c r="A66" s="200"/>
      <c r="B66" s="200"/>
      <c r="C66" s="200"/>
      <c r="D66" s="200"/>
      <c r="E66" s="200"/>
      <c r="F66" s="200"/>
      <c r="G66" s="200"/>
      <c r="H66" s="200"/>
      <c r="J66" s="200"/>
      <c r="K66" s="200"/>
      <c r="L66" s="200"/>
      <c r="M66" s="200"/>
      <c r="N66" s="200"/>
      <c r="O66" s="200"/>
      <c r="P66" s="200"/>
      <c r="Q66" s="200"/>
      <c r="S66" s="54"/>
      <c r="T66" s="54"/>
    </row>
    <row r="67" spans="1:20">
      <c r="J67" s="216" t="s">
        <v>18</v>
      </c>
      <c r="K67" s="216"/>
      <c r="L67" s="216"/>
      <c r="M67" s="216"/>
      <c r="N67" s="216" t="s">
        <v>19</v>
      </c>
      <c r="O67" s="216"/>
      <c r="P67" s="216"/>
      <c r="Q67" s="216"/>
      <c r="S67" s="55"/>
      <c r="T67" s="55"/>
    </row>
    <row r="68" spans="1:20">
      <c r="J68" s="52">
        <v>0</v>
      </c>
      <c r="K68" s="56">
        <f>'Каждый ребенок'!M37</f>
        <v>0</v>
      </c>
      <c r="L68" s="73">
        <f>K68/$S$3</f>
        <v>0</v>
      </c>
      <c r="M68" s="74"/>
      <c r="N68" s="52">
        <v>0</v>
      </c>
      <c r="O68" s="56">
        <f>'Каждый ребенок'!N37</f>
        <v>0</v>
      </c>
      <c r="P68" s="73">
        <f>O68/$S$3</f>
        <v>0</v>
      </c>
      <c r="Q68" s="74"/>
      <c r="S68" s="55"/>
      <c r="T68" s="55"/>
    </row>
    <row r="69" spans="1:20">
      <c r="J69" s="52">
        <v>0.5</v>
      </c>
      <c r="K69" s="56">
        <f>'Каждый ребенок'!M38</f>
        <v>5</v>
      </c>
      <c r="L69" s="73">
        <f>K69/$S$3</f>
        <v>0.20833333333333334</v>
      </c>
      <c r="M69" s="74"/>
      <c r="N69" s="52">
        <v>0.5</v>
      </c>
      <c r="O69" s="56">
        <f>'Каждый ребенок'!N38</f>
        <v>2</v>
      </c>
      <c r="P69" s="73">
        <f>O69/$S$3</f>
        <v>8.3333333333333329E-2</v>
      </c>
      <c r="Q69" s="74"/>
    </row>
    <row r="70" spans="1:20">
      <c r="J70" s="52">
        <v>1</v>
      </c>
      <c r="K70" s="56">
        <f>'Каждый ребенок'!M39</f>
        <v>13</v>
      </c>
      <c r="L70" s="73">
        <f>K70/$S$3</f>
        <v>0.54166666666666663</v>
      </c>
      <c r="M70" s="74"/>
      <c r="N70" s="52">
        <v>1</v>
      </c>
      <c r="O70" s="56">
        <f>'Каждый ребенок'!N39</f>
        <v>16</v>
      </c>
      <c r="P70" s="73">
        <f>O70/$S$3</f>
        <v>0.66666666666666663</v>
      </c>
      <c r="Q70" s="74"/>
    </row>
    <row r="71" spans="1:20">
      <c r="J71" s="52" t="s">
        <v>99</v>
      </c>
      <c r="K71" s="52">
        <f>K68+K69+K70</f>
        <v>18</v>
      </c>
      <c r="L71" s="70">
        <f>L68+L69+L70</f>
        <v>0.75</v>
      </c>
      <c r="M71" s="71"/>
      <c r="N71" s="52"/>
      <c r="O71" s="52">
        <f>O68+O69+O70</f>
        <v>18</v>
      </c>
      <c r="P71" s="70">
        <f>P68+P69+P70</f>
        <v>0.75</v>
      </c>
      <c r="Q71" s="72"/>
    </row>
    <row r="76" spans="1:20">
      <c r="J76" s="46"/>
      <c r="K76" s="46"/>
      <c r="L76" s="46"/>
      <c r="M76" s="46"/>
      <c r="N76" s="46"/>
      <c r="O76" s="46"/>
      <c r="P76" s="46"/>
      <c r="Q76" s="46"/>
    </row>
    <row r="78" spans="1:20">
      <c r="A78" s="200" t="s">
        <v>21</v>
      </c>
      <c r="B78" s="200"/>
      <c r="C78" s="200"/>
      <c r="D78" s="200"/>
      <c r="E78" s="200"/>
      <c r="F78" s="200"/>
      <c r="G78" s="200"/>
      <c r="H78" s="200"/>
      <c r="J78" s="219" t="s">
        <v>21</v>
      </c>
      <c r="K78" s="220"/>
      <c r="L78" s="220"/>
      <c r="M78" s="220"/>
      <c r="N78" s="220"/>
      <c r="O78" s="220"/>
      <c r="P78" s="220"/>
      <c r="Q78" s="221"/>
      <c r="S78" s="54"/>
      <c r="T78" s="54"/>
    </row>
    <row r="79" spans="1:20">
      <c r="A79" s="200"/>
      <c r="B79" s="200"/>
      <c r="C79" s="200"/>
      <c r="D79" s="200"/>
      <c r="E79" s="200"/>
      <c r="F79" s="200"/>
      <c r="G79" s="200"/>
      <c r="H79" s="200"/>
      <c r="J79" s="222"/>
      <c r="K79" s="223"/>
      <c r="L79" s="223"/>
      <c r="M79" s="223"/>
      <c r="N79" s="223"/>
      <c r="O79" s="223"/>
      <c r="P79" s="223"/>
      <c r="Q79" s="224"/>
      <c r="S79" s="54"/>
      <c r="T79" s="54"/>
    </row>
    <row r="80" spans="1:20">
      <c r="J80" s="216" t="s">
        <v>18</v>
      </c>
      <c r="K80" s="216"/>
      <c r="L80" s="216"/>
      <c r="M80" s="216"/>
      <c r="N80" s="216" t="s">
        <v>19</v>
      </c>
      <c r="O80" s="216"/>
      <c r="P80" s="216"/>
      <c r="Q80" s="216"/>
      <c r="S80" s="55"/>
      <c r="T80" s="55"/>
    </row>
    <row r="81" spans="1:20">
      <c r="J81" s="52">
        <v>0</v>
      </c>
      <c r="K81" s="56">
        <f>'Каждый ребенок'!O37</f>
        <v>0</v>
      </c>
      <c r="L81" s="73">
        <f>K81/$S$3</f>
        <v>0</v>
      </c>
      <c r="M81" s="74"/>
      <c r="N81" s="52">
        <v>0</v>
      </c>
      <c r="O81" s="56">
        <f>'Каждый ребенок'!P37</f>
        <v>0</v>
      </c>
      <c r="P81" s="73">
        <f>O81/$S$3</f>
        <v>0</v>
      </c>
      <c r="Q81" s="74"/>
      <c r="S81" s="55"/>
      <c r="T81" s="55"/>
    </row>
    <row r="82" spans="1:20">
      <c r="J82" s="52">
        <v>0.5</v>
      </c>
      <c r="K82" s="56">
        <f>'Каждый ребенок'!O38</f>
        <v>4</v>
      </c>
      <c r="L82" s="73">
        <f>K82/$S$3</f>
        <v>0.16666666666666666</v>
      </c>
      <c r="M82" s="74"/>
      <c r="N82" s="52">
        <v>0.5</v>
      </c>
      <c r="O82" s="56">
        <f>'Каждый ребенок'!P38</f>
        <v>2</v>
      </c>
      <c r="P82" s="73">
        <f>O82/$S$3</f>
        <v>8.3333333333333329E-2</v>
      </c>
      <c r="Q82" s="74"/>
    </row>
    <row r="83" spans="1:20">
      <c r="J83" s="52">
        <v>1</v>
      </c>
      <c r="K83" s="56">
        <f>'Каждый ребенок'!O39</f>
        <v>14</v>
      </c>
      <c r="L83" s="73">
        <f>K83/$S$3</f>
        <v>0.58333333333333337</v>
      </c>
      <c r="M83" s="74"/>
      <c r="N83" s="52">
        <v>1</v>
      </c>
      <c r="O83" s="56">
        <f>'Каждый ребенок'!P39</f>
        <v>16</v>
      </c>
      <c r="P83" s="73">
        <f>O83/$S$3</f>
        <v>0.66666666666666663</v>
      </c>
      <c r="Q83" s="74"/>
    </row>
    <row r="84" spans="1:20">
      <c r="J84" s="52" t="s">
        <v>99</v>
      </c>
      <c r="K84" s="52">
        <f>K81+K82+K83</f>
        <v>18</v>
      </c>
      <c r="L84" s="70">
        <f>L81+L82+L83</f>
        <v>0.75</v>
      </c>
      <c r="M84" s="71"/>
      <c r="N84" s="52"/>
      <c r="O84" s="52">
        <f>O81+O82+O83</f>
        <v>18</v>
      </c>
      <c r="P84" s="70">
        <f>P81+P82+P83</f>
        <v>0.75</v>
      </c>
      <c r="Q84" s="72"/>
    </row>
    <row r="89" spans="1:20" ht="11.25" customHeight="1">
      <c r="J89" s="46"/>
      <c r="K89" s="46"/>
      <c r="L89" s="46"/>
      <c r="M89" s="46"/>
      <c r="N89" s="46"/>
      <c r="O89" s="46"/>
      <c r="P89" s="46"/>
      <c r="Q89" s="46"/>
    </row>
    <row r="90" spans="1:20" ht="10.5" customHeight="1"/>
    <row r="91" spans="1:20">
      <c r="A91" s="200" t="s">
        <v>22</v>
      </c>
      <c r="B91" s="200"/>
      <c r="C91" s="200"/>
      <c r="D91" s="200"/>
      <c r="E91" s="200"/>
      <c r="F91" s="200"/>
      <c r="G91" s="200"/>
      <c r="H91" s="200"/>
      <c r="J91" s="219" t="s">
        <v>22</v>
      </c>
      <c r="K91" s="220"/>
      <c r="L91" s="220"/>
      <c r="M91" s="220"/>
      <c r="N91" s="220"/>
      <c r="O91" s="220"/>
      <c r="P91" s="220"/>
      <c r="Q91" s="221"/>
      <c r="S91" s="54"/>
      <c r="T91" s="54"/>
    </row>
    <row r="92" spans="1:20">
      <c r="A92" s="200"/>
      <c r="B92" s="200"/>
      <c r="C92" s="200"/>
      <c r="D92" s="200"/>
      <c r="E92" s="200"/>
      <c r="F92" s="200"/>
      <c r="G92" s="200"/>
      <c r="H92" s="200"/>
      <c r="J92" s="222"/>
      <c r="K92" s="223"/>
      <c r="L92" s="223"/>
      <c r="M92" s="223"/>
      <c r="N92" s="223"/>
      <c r="O92" s="223"/>
      <c r="P92" s="223"/>
      <c r="Q92" s="224"/>
      <c r="S92" s="54"/>
      <c r="T92" s="54"/>
    </row>
    <row r="93" spans="1:20">
      <c r="J93" s="216" t="s">
        <v>18</v>
      </c>
      <c r="K93" s="216"/>
      <c r="L93" s="216"/>
      <c r="M93" s="216"/>
      <c r="N93" s="216" t="s">
        <v>19</v>
      </c>
      <c r="O93" s="216"/>
      <c r="P93" s="216"/>
      <c r="Q93" s="216"/>
      <c r="S93" s="55"/>
      <c r="T93" s="55"/>
    </row>
    <row r="94" spans="1:20">
      <c r="J94" s="52">
        <v>0</v>
      </c>
      <c r="K94" s="56">
        <f>'Каждый ребенок'!Q37</f>
        <v>0</v>
      </c>
      <c r="L94" s="73">
        <f>K94/$S$3</f>
        <v>0</v>
      </c>
      <c r="M94" s="74"/>
      <c r="N94" s="52">
        <f>'Каждый ребенок'!R37</f>
        <v>0</v>
      </c>
      <c r="O94" s="56">
        <f>'Каждый ребенок'!R37</f>
        <v>0</v>
      </c>
      <c r="P94" s="73">
        <f>O94/$S$3</f>
        <v>0</v>
      </c>
      <c r="Q94" s="74"/>
      <c r="S94" s="55"/>
      <c r="T94" s="55"/>
    </row>
    <row r="95" spans="1:20">
      <c r="J95" s="52">
        <v>0.5</v>
      </c>
      <c r="K95" s="56">
        <f>'Каждый ребенок'!Q38</f>
        <v>6</v>
      </c>
      <c r="L95" s="73">
        <f>K95/$S$3</f>
        <v>0.25</v>
      </c>
      <c r="M95" s="74"/>
      <c r="N95" s="52">
        <v>0.5</v>
      </c>
      <c r="O95" s="56">
        <f>'Каждый ребенок'!R38</f>
        <v>3</v>
      </c>
      <c r="P95" s="73">
        <f>O95/$S$3</f>
        <v>0.125</v>
      </c>
      <c r="Q95" s="74"/>
    </row>
    <row r="96" spans="1:20">
      <c r="J96" s="52">
        <v>1</v>
      </c>
      <c r="K96" s="56">
        <f>'Каждый ребенок'!Q39</f>
        <v>12</v>
      </c>
      <c r="L96" s="73">
        <f>K96/$S$3</f>
        <v>0.5</v>
      </c>
      <c r="M96" s="74"/>
      <c r="N96" s="52">
        <v>1</v>
      </c>
      <c r="O96" s="56">
        <f>'Каждый ребенок'!R39</f>
        <v>15</v>
      </c>
      <c r="P96" s="73">
        <f>O96/$S$3</f>
        <v>0.625</v>
      </c>
      <c r="Q96" s="74"/>
    </row>
    <row r="97" spans="1:20">
      <c r="J97" s="52" t="s">
        <v>99</v>
      </c>
      <c r="K97" s="52">
        <f>K94+K95+K96</f>
        <v>18</v>
      </c>
      <c r="L97" s="70">
        <f>L94+L95+L96</f>
        <v>0.75</v>
      </c>
      <c r="M97" s="71"/>
      <c r="N97" s="52"/>
      <c r="O97" s="52">
        <f>O94+O95+O96</f>
        <v>18</v>
      </c>
      <c r="P97" s="70">
        <f>P94+P95+P96</f>
        <v>0.75</v>
      </c>
      <c r="Q97" s="72"/>
    </row>
    <row r="102" spans="1:20" ht="6.75" customHeight="1">
      <c r="J102" s="46"/>
      <c r="K102" s="46"/>
      <c r="L102" s="46"/>
      <c r="M102" s="46"/>
      <c r="N102" s="46"/>
      <c r="O102" s="46"/>
      <c r="P102" s="46"/>
      <c r="Q102" s="46"/>
    </row>
    <row r="103" spans="1:20" ht="8.25" customHeight="1"/>
    <row r="104" spans="1:20">
      <c r="A104" s="200" t="s">
        <v>33</v>
      </c>
      <c r="B104" s="200"/>
      <c r="C104" s="200"/>
      <c r="D104" s="200"/>
      <c r="E104" s="200"/>
      <c r="F104" s="200"/>
      <c r="G104" s="200"/>
      <c r="H104" s="200"/>
      <c r="J104" s="200" t="s">
        <v>33</v>
      </c>
      <c r="K104" s="200"/>
      <c r="L104" s="200"/>
      <c r="M104" s="200"/>
      <c r="N104" s="200"/>
      <c r="O104" s="200"/>
      <c r="P104" s="200"/>
      <c r="Q104" s="200"/>
      <c r="S104" s="54"/>
      <c r="T104" s="54"/>
    </row>
    <row r="105" spans="1:20">
      <c r="A105" s="200"/>
      <c r="B105" s="200"/>
      <c r="C105" s="200"/>
      <c r="D105" s="200"/>
      <c r="E105" s="200"/>
      <c r="F105" s="200"/>
      <c r="G105" s="200"/>
      <c r="H105" s="200"/>
      <c r="J105" s="200"/>
      <c r="K105" s="200"/>
      <c r="L105" s="200"/>
      <c r="M105" s="200"/>
      <c r="N105" s="200"/>
      <c r="O105" s="200"/>
      <c r="P105" s="200"/>
      <c r="Q105" s="200"/>
      <c r="S105" s="54"/>
      <c r="T105" s="54"/>
    </row>
    <row r="106" spans="1:20">
      <c r="J106" s="216" t="s">
        <v>18</v>
      </c>
      <c r="K106" s="216"/>
      <c r="L106" s="216"/>
      <c r="M106" s="216"/>
      <c r="N106" s="216" t="s">
        <v>19</v>
      </c>
      <c r="O106" s="216"/>
      <c r="P106" s="216"/>
      <c r="Q106" s="216"/>
      <c r="S106" s="55"/>
      <c r="T106" s="55"/>
    </row>
    <row r="107" spans="1:20">
      <c r="J107" s="52">
        <v>0</v>
      </c>
      <c r="K107" s="56">
        <f>'Каждый ребенок'!S37</f>
        <v>0</v>
      </c>
      <c r="L107" s="73">
        <f>K107/$S$3</f>
        <v>0</v>
      </c>
      <c r="M107" s="74"/>
      <c r="N107" s="52">
        <v>0</v>
      </c>
      <c r="O107" s="56">
        <f>'Каждый ребенок'!T37</f>
        <v>0</v>
      </c>
      <c r="P107" s="73">
        <f>O107/$S$3</f>
        <v>0</v>
      </c>
      <c r="Q107" s="74"/>
      <c r="S107" s="55"/>
      <c r="T107" s="55"/>
    </row>
    <row r="108" spans="1:20">
      <c r="J108" s="52">
        <v>0.5</v>
      </c>
      <c r="K108" s="56">
        <f>'Каждый ребенок'!S38</f>
        <v>2</v>
      </c>
      <c r="L108" s="73">
        <f>K108/$S$3</f>
        <v>8.3333333333333329E-2</v>
      </c>
      <c r="M108" s="74"/>
      <c r="N108" s="52">
        <v>0.5</v>
      </c>
      <c r="O108" s="56">
        <f>'Каждый ребенок'!T38</f>
        <v>1</v>
      </c>
      <c r="P108" s="73">
        <f>O108/$S$3</f>
        <v>4.1666666666666664E-2</v>
      </c>
      <c r="Q108" s="74"/>
    </row>
    <row r="109" spans="1:20">
      <c r="J109" s="52">
        <v>1</v>
      </c>
      <c r="K109" s="56">
        <f>'Каждый ребенок'!S39</f>
        <v>16</v>
      </c>
      <c r="L109" s="73">
        <f>K109/$S$3</f>
        <v>0.66666666666666663</v>
      </c>
      <c r="M109" s="74"/>
      <c r="N109" s="52">
        <v>1</v>
      </c>
      <c r="O109" s="56">
        <f>'Каждый ребенок'!T39</f>
        <v>17</v>
      </c>
      <c r="P109" s="73">
        <f>O109/$S$3</f>
        <v>0.70833333333333337</v>
      </c>
      <c r="Q109" s="74"/>
    </row>
    <row r="110" spans="1:20">
      <c r="J110" s="52" t="s">
        <v>99</v>
      </c>
      <c r="K110" s="52">
        <f>K107+K108+K109</f>
        <v>18</v>
      </c>
      <c r="L110" s="70">
        <f>L107+L108+L109</f>
        <v>0.75</v>
      </c>
      <c r="M110" s="71"/>
      <c r="N110" s="52"/>
      <c r="O110" s="52">
        <f>O107+O108+O109</f>
        <v>18</v>
      </c>
      <c r="P110" s="70">
        <f>P107+P108+P109</f>
        <v>0.75</v>
      </c>
      <c r="Q110" s="72"/>
    </row>
    <row r="115" spans="1:20">
      <c r="J115" s="46"/>
      <c r="K115" s="46"/>
      <c r="L115" s="46"/>
      <c r="M115" s="46"/>
      <c r="N115" s="46"/>
      <c r="O115" s="46"/>
      <c r="P115" s="46"/>
      <c r="Q115" s="46"/>
    </row>
    <row r="116" spans="1:20" ht="6" customHeight="1"/>
    <row r="117" spans="1:20">
      <c r="A117" s="200" t="s">
        <v>45</v>
      </c>
      <c r="B117" s="200"/>
      <c r="C117" s="200"/>
      <c r="D117" s="200"/>
      <c r="E117" s="200"/>
      <c r="F117" s="200"/>
      <c r="G117" s="200"/>
      <c r="H117" s="200"/>
      <c r="J117" s="200" t="s">
        <v>45</v>
      </c>
      <c r="K117" s="200"/>
      <c r="L117" s="200"/>
      <c r="M117" s="200"/>
      <c r="N117" s="200"/>
      <c r="O117" s="200"/>
      <c r="P117" s="200"/>
      <c r="Q117" s="200"/>
      <c r="S117" s="54"/>
      <c r="T117" s="54"/>
    </row>
    <row r="118" spans="1:20">
      <c r="A118" s="200"/>
      <c r="B118" s="200"/>
      <c r="C118" s="200"/>
      <c r="D118" s="200"/>
      <c r="E118" s="200"/>
      <c r="F118" s="200"/>
      <c r="G118" s="200"/>
      <c r="H118" s="200"/>
      <c r="J118" s="200"/>
      <c r="K118" s="200"/>
      <c r="L118" s="200"/>
      <c r="M118" s="200"/>
      <c r="N118" s="200"/>
      <c r="O118" s="200"/>
      <c r="P118" s="200"/>
      <c r="Q118" s="200"/>
      <c r="S118" s="54"/>
      <c r="T118" s="54"/>
    </row>
    <row r="119" spans="1:20">
      <c r="J119" s="216" t="s">
        <v>18</v>
      </c>
      <c r="K119" s="216"/>
      <c r="L119" s="216"/>
      <c r="M119" s="216"/>
      <c r="N119" s="216" t="s">
        <v>19</v>
      </c>
      <c r="O119" s="216"/>
      <c r="P119" s="216"/>
      <c r="Q119" s="216"/>
      <c r="S119" s="55"/>
      <c r="T119" s="55"/>
    </row>
    <row r="120" spans="1:20">
      <c r="J120" s="52">
        <v>0</v>
      </c>
      <c r="K120" s="56">
        <f>'Каждый ребенок'!U37</f>
        <v>0</v>
      </c>
      <c r="L120" s="73">
        <f>K120/$S$3</f>
        <v>0</v>
      </c>
      <c r="M120" s="74"/>
      <c r="N120" s="52">
        <v>0</v>
      </c>
      <c r="O120" s="56">
        <f>'Каждый ребенок'!V37</f>
        <v>0</v>
      </c>
      <c r="P120" s="73">
        <f>O120/$S$3</f>
        <v>0</v>
      </c>
      <c r="Q120" s="74"/>
      <c r="S120" s="55"/>
      <c r="T120" s="55"/>
    </row>
    <row r="121" spans="1:20">
      <c r="J121" s="52">
        <v>0.5</v>
      </c>
      <c r="K121" s="56">
        <f>'Каждый ребенок'!U38</f>
        <v>6</v>
      </c>
      <c r="L121" s="73">
        <f>K121/$S$3</f>
        <v>0.25</v>
      </c>
      <c r="M121" s="74"/>
      <c r="N121" s="52">
        <v>0.5</v>
      </c>
      <c r="O121" s="56">
        <f>'Каждый ребенок'!V38</f>
        <v>1</v>
      </c>
      <c r="P121" s="73">
        <f>O121/$S$3</f>
        <v>4.1666666666666664E-2</v>
      </c>
      <c r="Q121" s="74"/>
    </row>
    <row r="122" spans="1:20">
      <c r="J122" s="52">
        <v>1</v>
      </c>
      <c r="K122" s="56">
        <f>'Каждый ребенок'!U39</f>
        <v>12</v>
      </c>
      <c r="L122" s="73">
        <f>K122/$S$3</f>
        <v>0.5</v>
      </c>
      <c r="M122" s="74"/>
      <c r="N122" s="52">
        <v>1</v>
      </c>
      <c r="O122" s="56">
        <f>'Каждый ребенок'!V39</f>
        <v>17</v>
      </c>
      <c r="P122" s="73">
        <f>O122/$S$3</f>
        <v>0.70833333333333337</v>
      </c>
      <c r="Q122" s="74"/>
    </row>
    <row r="123" spans="1:20">
      <c r="J123" s="52" t="s">
        <v>99</v>
      </c>
      <c r="K123" s="52">
        <f>K120+K121+K122</f>
        <v>18</v>
      </c>
      <c r="L123" s="70">
        <f>L120+L121+L122</f>
        <v>0.75</v>
      </c>
      <c r="M123" s="71"/>
      <c r="N123" s="52"/>
      <c r="O123" s="52">
        <f>O120+O121+O122</f>
        <v>18</v>
      </c>
      <c r="P123" s="70">
        <f>P120+P121+P122</f>
        <v>0.75</v>
      </c>
      <c r="Q123" s="72"/>
    </row>
    <row r="128" spans="1:20">
      <c r="J128" s="46"/>
      <c r="K128" s="46"/>
      <c r="L128" s="46"/>
      <c r="M128" s="46"/>
      <c r="N128" s="46"/>
      <c r="O128" s="46"/>
      <c r="P128" s="46"/>
      <c r="Q128" s="46"/>
    </row>
    <row r="129" spans="1:20" ht="7.5" customHeight="1"/>
    <row r="130" spans="1:20">
      <c r="A130" s="200" t="s">
        <v>76</v>
      </c>
      <c r="B130" s="200"/>
      <c r="C130" s="200"/>
      <c r="D130" s="200"/>
      <c r="E130" s="200"/>
      <c r="F130" s="200"/>
      <c r="G130" s="200"/>
      <c r="H130" s="200"/>
      <c r="J130" s="200" t="s">
        <v>76</v>
      </c>
      <c r="K130" s="200"/>
      <c r="L130" s="200"/>
      <c r="M130" s="200"/>
      <c r="N130" s="200"/>
      <c r="O130" s="200"/>
      <c r="P130" s="200"/>
      <c r="Q130" s="200"/>
      <c r="S130" s="54"/>
      <c r="T130" s="54"/>
    </row>
    <row r="131" spans="1:20">
      <c r="A131" s="200"/>
      <c r="B131" s="200"/>
      <c r="C131" s="200"/>
      <c r="D131" s="200"/>
      <c r="E131" s="200"/>
      <c r="F131" s="200"/>
      <c r="G131" s="200"/>
      <c r="H131" s="200"/>
      <c r="J131" s="200"/>
      <c r="K131" s="200"/>
      <c r="L131" s="200"/>
      <c r="M131" s="200"/>
      <c r="N131" s="200"/>
      <c r="O131" s="200"/>
      <c r="P131" s="200"/>
      <c r="Q131" s="200"/>
      <c r="S131" s="54"/>
      <c r="T131" s="54"/>
    </row>
    <row r="132" spans="1:20">
      <c r="J132" s="216" t="s">
        <v>18</v>
      </c>
      <c r="K132" s="216"/>
      <c r="L132" s="216"/>
      <c r="M132" s="216"/>
      <c r="N132" s="216" t="s">
        <v>19</v>
      </c>
      <c r="O132" s="216"/>
      <c r="P132" s="216"/>
      <c r="Q132" s="216"/>
      <c r="S132" s="55"/>
      <c r="T132" s="55"/>
    </row>
    <row r="133" spans="1:20">
      <c r="J133" s="52">
        <v>0</v>
      </c>
      <c r="K133" s="56">
        <f>'Каждый ребенок'!W37</f>
        <v>0</v>
      </c>
      <c r="L133" s="73">
        <f>K133/$S$3</f>
        <v>0</v>
      </c>
      <c r="M133" s="74"/>
      <c r="N133" s="52">
        <v>0</v>
      </c>
      <c r="O133" s="56">
        <f>'Каждый ребенок'!X37</f>
        <v>0</v>
      </c>
      <c r="P133" s="73">
        <f>O133/$S$3</f>
        <v>0</v>
      </c>
      <c r="Q133" s="74"/>
      <c r="S133" s="55"/>
      <c r="T133" s="55"/>
    </row>
    <row r="134" spans="1:20">
      <c r="J134" s="52">
        <v>0.5</v>
      </c>
      <c r="K134" s="56">
        <f>'Каждый ребенок'!W38</f>
        <v>3</v>
      </c>
      <c r="L134" s="73">
        <f>K134/$S$3</f>
        <v>0.125</v>
      </c>
      <c r="M134" s="74"/>
      <c r="N134" s="52">
        <v>0.5</v>
      </c>
      <c r="O134" s="56">
        <f>'Каждый ребенок'!X38</f>
        <v>1</v>
      </c>
      <c r="P134" s="73">
        <f>O134/$S$3</f>
        <v>4.1666666666666664E-2</v>
      </c>
      <c r="Q134" s="74"/>
    </row>
    <row r="135" spans="1:20">
      <c r="J135" s="52">
        <v>1</v>
      </c>
      <c r="K135" s="56">
        <f>'Каждый ребенок'!W39</f>
        <v>15</v>
      </c>
      <c r="L135" s="73">
        <f>K135/$S$3</f>
        <v>0.625</v>
      </c>
      <c r="M135" s="74"/>
      <c r="N135" s="52">
        <v>1</v>
      </c>
      <c r="O135" s="56">
        <f>'Каждый ребенок'!X39</f>
        <v>17</v>
      </c>
      <c r="P135" s="73">
        <f>O135/$S$3</f>
        <v>0.70833333333333337</v>
      </c>
      <c r="Q135" s="74"/>
    </row>
    <row r="136" spans="1:20">
      <c r="J136" s="52" t="s">
        <v>99</v>
      </c>
      <c r="K136" s="52">
        <f>K133+K134+K135</f>
        <v>18</v>
      </c>
      <c r="L136" s="70">
        <f>L133+L134+L135</f>
        <v>0.75</v>
      </c>
      <c r="M136" s="71"/>
      <c r="N136" s="52"/>
      <c r="O136" s="52">
        <f>O133+O134+O135</f>
        <v>18</v>
      </c>
      <c r="P136" s="70">
        <f>P133+P134+P135</f>
        <v>0.75</v>
      </c>
      <c r="Q136" s="72"/>
    </row>
    <row r="141" spans="1:20">
      <c r="J141" s="46"/>
      <c r="K141" s="46"/>
      <c r="L141" s="46"/>
      <c r="M141" s="46"/>
      <c r="N141" s="46"/>
      <c r="O141" s="46"/>
      <c r="P141" s="46"/>
      <c r="Q141" s="46"/>
    </row>
    <row r="142" spans="1:20" ht="6" customHeight="1"/>
    <row r="143" spans="1:20">
      <c r="A143" s="200" t="s">
        <v>77</v>
      </c>
      <c r="B143" s="200"/>
      <c r="C143" s="200"/>
      <c r="D143" s="200"/>
      <c r="E143" s="200"/>
      <c r="F143" s="200"/>
      <c r="G143" s="200"/>
      <c r="H143" s="200"/>
      <c r="J143" s="200" t="s">
        <v>77</v>
      </c>
      <c r="K143" s="200"/>
      <c r="L143" s="200"/>
      <c r="M143" s="200"/>
      <c r="N143" s="200"/>
      <c r="O143" s="200"/>
      <c r="P143" s="200"/>
      <c r="Q143" s="200"/>
      <c r="S143" s="54"/>
      <c r="T143" s="54"/>
    </row>
    <row r="144" spans="1:20">
      <c r="A144" s="200"/>
      <c r="B144" s="200"/>
      <c r="C144" s="200"/>
      <c r="D144" s="200"/>
      <c r="E144" s="200"/>
      <c r="F144" s="200"/>
      <c r="G144" s="200"/>
      <c r="H144" s="200"/>
      <c r="J144" s="200"/>
      <c r="K144" s="200"/>
      <c r="L144" s="200"/>
      <c r="M144" s="200"/>
      <c r="N144" s="200"/>
      <c r="O144" s="200"/>
      <c r="P144" s="200"/>
      <c r="Q144" s="200"/>
      <c r="S144" s="54"/>
      <c r="T144" s="54"/>
    </row>
    <row r="145" spans="1:20">
      <c r="J145" s="216" t="s">
        <v>18</v>
      </c>
      <c r="K145" s="216"/>
      <c r="L145" s="216"/>
      <c r="M145" s="216"/>
      <c r="N145" s="216" t="s">
        <v>19</v>
      </c>
      <c r="O145" s="216"/>
      <c r="P145" s="216"/>
      <c r="Q145" s="216"/>
      <c r="S145" s="55"/>
      <c r="T145" s="55"/>
    </row>
    <row r="146" spans="1:20">
      <c r="J146" s="52">
        <v>0</v>
      </c>
      <c r="K146" s="56">
        <f>'Каждый ребенок'!Y37</f>
        <v>0</v>
      </c>
      <c r="L146" s="73">
        <f>K146/$S$3</f>
        <v>0</v>
      </c>
      <c r="M146" s="74"/>
      <c r="N146" s="52">
        <v>0</v>
      </c>
      <c r="O146" s="56">
        <f>'Каждый ребенок'!Z37</f>
        <v>0</v>
      </c>
      <c r="P146" s="73">
        <f>O146/$S$3</f>
        <v>0</v>
      </c>
      <c r="Q146" s="74"/>
      <c r="S146" s="55"/>
      <c r="T146" s="55"/>
    </row>
    <row r="147" spans="1:20">
      <c r="J147" s="52">
        <v>0.5</v>
      </c>
      <c r="K147" s="56">
        <f>'Каждый ребенок'!Y38</f>
        <v>3</v>
      </c>
      <c r="L147" s="73">
        <f>K147/$S$3</f>
        <v>0.125</v>
      </c>
      <c r="M147" s="74"/>
      <c r="N147" s="52">
        <v>0.5</v>
      </c>
      <c r="O147" s="56">
        <f>'Каждый ребенок'!Z38</f>
        <v>1</v>
      </c>
      <c r="P147" s="73">
        <f>O147/$S$3</f>
        <v>4.1666666666666664E-2</v>
      </c>
      <c r="Q147" s="74"/>
    </row>
    <row r="148" spans="1:20">
      <c r="J148" s="52">
        <v>1</v>
      </c>
      <c r="K148" s="56">
        <f>'Каждый ребенок'!Y39</f>
        <v>15</v>
      </c>
      <c r="L148" s="73">
        <f>K148/$S$3</f>
        <v>0.625</v>
      </c>
      <c r="M148" s="74"/>
      <c r="N148" s="52">
        <v>1</v>
      </c>
      <c r="O148" s="56">
        <f>'Каждый ребенок'!Z39</f>
        <v>17</v>
      </c>
      <c r="P148" s="73">
        <f>O148/$S$3</f>
        <v>0.70833333333333337</v>
      </c>
      <c r="Q148" s="74"/>
    </row>
    <row r="149" spans="1:20">
      <c r="J149" s="52" t="s">
        <v>99</v>
      </c>
      <c r="K149" s="52">
        <f>K146+K147+K148</f>
        <v>18</v>
      </c>
      <c r="L149" s="70">
        <f>L146+L147+L148</f>
        <v>0.75</v>
      </c>
      <c r="M149" s="71"/>
      <c r="N149" s="52"/>
      <c r="O149" s="52">
        <f>O146+O147+O148</f>
        <v>18</v>
      </c>
      <c r="P149" s="70">
        <f>P146+P147+P148</f>
        <v>0.75</v>
      </c>
      <c r="Q149" s="72"/>
    </row>
    <row r="154" spans="1:20">
      <c r="J154" s="46"/>
      <c r="K154" s="46"/>
      <c r="L154" s="46"/>
      <c r="M154" s="46"/>
      <c r="N154" s="46"/>
      <c r="O154" s="46"/>
      <c r="P154" s="46"/>
      <c r="Q154" s="46"/>
    </row>
    <row r="156" spans="1:20">
      <c r="A156" s="200" t="s">
        <v>36</v>
      </c>
      <c r="B156" s="200"/>
      <c r="C156" s="200"/>
      <c r="D156" s="200"/>
      <c r="E156" s="200"/>
      <c r="F156" s="200"/>
      <c r="G156" s="200"/>
      <c r="H156" s="200"/>
      <c r="J156" s="200" t="s">
        <v>36</v>
      </c>
      <c r="K156" s="200"/>
      <c r="L156" s="200"/>
      <c r="M156" s="200"/>
      <c r="N156" s="200"/>
      <c r="O156" s="200"/>
      <c r="P156" s="200"/>
      <c r="Q156" s="200"/>
      <c r="S156" s="54"/>
      <c r="T156" s="54"/>
    </row>
    <row r="157" spans="1:20">
      <c r="A157" s="200"/>
      <c r="B157" s="200"/>
      <c r="C157" s="200"/>
      <c r="D157" s="200"/>
      <c r="E157" s="200"/>
      <c r="F157" s="200"/>
      <c r="G157" s="200"/>
      <c r="H157" s="200"/>
      <c r="J157" s="200"/>
      <c r="K157" s="200"/>
      <c r="L157" s="200"/>
      <c r="M157" s="200"/>
      <c r="N157" s="200"/>
      <c r="O157" s="200"/>
      <c r="P157" s="200"/>
      <c r="Q157" s="200"/>
      <c r="S157" s="54"/>
      <c r="T157" s="54"/>
    </row>
    <row r="158" spans="1:20">
      <c r="J158" s="216" t="s">
        <v>18</v>
      </c>
      <c r="K158" s="216"/>
      <c r="L158" s="216"/>
      <c r="M158" s="216"/>
      <c r="N158" s="216" t="s">
        <v>19</v>
      </c>
      <c r="O158" s="216"/>
      <c r="P158" s="216"/>
      <c r="Q158" s="216"/>
      <c r="S158" s="55"/>
      <c r="T158" s="55"/>
    </row>
    <row r="159" spans="1:20">
      <c r="J159" s="52">
        <v>0</v>
      </c>
      <c r="K159" s="56">
        <f>'Каждый ребенок'!AA37</f>
        <v>0</v>
      </c>
      <c r="L159" s="73">
        <f>K159/$S$3</f>
        <v>0</v>
      </c>
      <c r="M159" s="74"/>
      <c r="N159" s="52">
        <v>0</v>
      </c>
      <c r="O159" s="56">
        <f>'Каждый ребенок'!AB37</f>
        <v>0</v>
      </c>
      <c r="P159" s="73">
        <f>O159/$S$3</f>
        <v>0</v>
      </c>
      <c r="Q159" s="74"/>
      <c r="S159" s="55"/>
      <c r="T159" s="55"/>
    </row>
    <row r="160" spans="1:20">
      <c r="J160" s="52">
        <v>0.5</v>
      </c>
      <c r="K160" s="56">
        <f>'Каждый ребенок'!AA38</f>
        <v>10</v>
      </c>
      <c r="L160" s="73">
        <f>K160/$S$3</f>
        <v>0.41666666666666669</v>
      </c>
      <c r="M160" s="74"/>
      <c r="N160" s="52">
        <v>0.5</v>
      </c>
      <c r="O160" s="56">
        <f>'Каждый ребенок'!AB38</f>
        <v>2</v>
      </c>
      <c r="P160" s="73">
        <f>O160/$S$3</f>
        <v>8.3333333333333329E-2</v>
      </c>
      <c r="Q160" s="74"/>
    </row>
    <row r="161" spans="1:20">
      <c r="J161" s="52">
        <v>1</v>
      </c>
      <c r="K161" s="56">
        <f>'Каждый ребенок'!AA39</f>
        <v>8</v>
      </c>
      <c r="L161" s="73">
        <f>K161/$S$3</f>
        <v>0.33333333333333331</v>
      </c>
      <c r="M161" s="74"/>
      <c r="N161" s="52">
        <v>1</v>
      </c>
      <c r="O161" s="56">
        <f>'Каждый ребенок'!AB39</f>
        <v>16</v>
      </c>
      <c r="P161" s="73">
        <f>O161/$S$3</f>
        <v>0.66666666666666663</v>
      </c>
      <c r="Q161" s="74"/>
    </row>
    <row r="162" spans="1:20">
      <c r="J162" s="52" t="s">
        <v>99</v>
      </c>
      <c r="K162" s="52">
        <f>K159+K160+K161</f>
        <v>18</v>
      </c>
      <c r="L162" s="70">
        <f>L159+L160+L161</f>
        <v>0.75</v>
      </c>
      <c r="M162" s="71"/>
      <c r="N162" s="52"/>
      <c r="O162" s="52">
        <f>O159+O160+O161</f>
        <v>18</v>
      </c>
      <c r="P162" s="70">
        <f>P159+P160+P161</f>
        <v>0.75</v>
      </c>
      <c r="Q162" s="72"/>
    </row>
    <row r="167" spans="1:20">
      <c r="J167" s="46"/>
      <c r="K167" s="46"/>
      <c r="L167" s="46"/>
      <c r="M167" s="46"/>
      <c r="N167" s="46"/>
      <c r="O167" s="46"/>
      <c r="P167" s="46"/>
      <c r="Q167" s="46"/>
    </row>
    <row r="169" spans="1:20">
      <c r="A169" s="200" t="s">
        <v>39</v>
      </c>
      <c r="B169" s="200"/>
      <c r="C169" s="200"/>
      <c r="D169" s="200"/>
      <c r="E169" s="200"/>
      <c r="F169" s="200"/>
      <c r="G169" s="200"/>
      <c r="H169" s="200"/>
      <c r="J169" s="200" t="s">
        <v>39</v>
      </c>
      <c r="K169" s="200"/>
      <c r="L169" s="200"/>
      <c r="M169" s="200"/>
      <c r="N169" s="200"/>
      <c r="O169" s="200"/>
      <c r="P169" s="200"/>
      <c r="Q169" s="200"/>
      <c r="S169" s="54"/>
      <c r="T169" s="54"/>
    </row>
    <row r="170" spans="1:20">
      <c r="A170" s="200"/>
      <c r="B170" s="200"/>
      <c r="C170" s="200"/>
      <c r="D170" s="200"/>
      <c r="E170" s="200"/>
      <c r="F170" s="200"/>
      <c r="G170" s="200"/>
      <c r="H170" s="200"/>
      <c r="J170" s="200"/>
      <c r="K170" s="200"/>
      <c r="L170" s="200"/>
      <c r="M170" s="200"/>
      <c r="N170" s="200"/>
      <c r="O170" s="200"/>
      <c r="P170" s="200"/>
      <c r="Q170" s="200"/>
      <c r="S170" s="54"/>
      <c r="T170" s="54"/>
    </row>
    <row r="171" spans="1:20">
      <c r="J171" s="216" t="s">
        <v>18</v>
      </c>
      <c r="K171" s="216"/>
      <c r="L171" s="216"/>
      <c r="M171" s="216"/>
      <c r="N171" s="216" t="s">
        <v>19</v>
      </c>
      <c r="O171" s="216"/>
      <c r="P171" s="216"/>
      <c r="Q171" s="216"/>
      <c r="S171" s="55"/>
      <c r="T171" s="55"/>
    </row>
    <row r="172" spans="1:20">
      <c r="J172" s="52">
        <v>0</v>
      </c>
      <c r="K172" s="56">
        <f>'Каждый ребенок'!AC37</f>
        <v>0</v>
      </c>
      <c r="L172" s="73">
        <f>K172/$S$3</f>
        <v>0</v>
      </c>
      <c r="M172" s="74"/>
      <c r="N172" s="52">
        <v>0</v>
      </c>
      <c r="O172" s="56">
        <f>'Каждый ребенок'!AD37</f>
        <v>0</v>
      </c>
      <c r="P172" s="73">
        <f>O172/$S$3</f>
        <v>0</v>
      </c>
      <c r="Q172" s="74"/>
      <c r="S172" s="55"/>
      <c r="T172" s="55"/>
    </row>
    <row r="173" spans="1:20">
      <c r="J173" s="52">
        <v>0.5</v>
      </c>
      <c r="K173" s="56">
        <f>'Каждый ребенок'!AC38</f>
        <v>6</v>
      </c>
      <c r="L173" s="73">
        <f>K173/$S$3</f>
        <v>0.25</v>
      </c>
      <c r="M173" s="74"/>
      <c r="N173" s="52">
        <v>0.5</v>
      </c>
      <c r="O173" s="56">
        <f>'Каждый ребенок'!AD38</f>
        <v>3</v>
      </c>
      <c r="P173" s="73">
        <f>O173/$S$3</f>
        <v>0.125</v>
      </c>
      <c r="Q173" s="74"/>
    </row>
    <row r="174" spans="1:20">
      <c r="J174" s="52">
        <v>1</v>
      </c>
      <c r="K174" s="56">
        <f>'Каждый ребенок'!AC39</f>
        <v>12</v>
      </c>
      <c r="L174" s="73">
        <f>K174/$S$3</f>
        <v>0.5</v>
      </c>
      <c r="M174" s="74"/>
      <c r="N174" s="52">
        <v>1</v>
      </c>
      <c r="O174" s="56">
        <f>'Каждый ребенок'!AD39</f>
        <v>15</v>
      </c>
      <c r="P174" s="73">
        <f>O174/$S$3</f>
        <v>0.625</v>
      </c>
      <c r="Q174" s="74"/>
    </row>
    <row r="175" spans="1:20">
      <c r="J175" s="52" t="s">
        <v>99</v>
      </c>
      <c r="K175" s="52">
        <f>K172+K173+K174</f>
        <v>18</v>
      </c>
      <c r="L175" s="70">
        <f>L172+L173+L174</f>
        <v>0.75</v>
      </c>
      <c r="M175" s="71"/>
      <c r="N175" s="52"/>
      <c r="O175" s="52">
        <f>O172+O173+O174</f>
        <v>18</v>
      </c>
      <c r="P175" s="70">
        <f>P172+P173+P174</f>
        <v>0.75</v>
      </c>
      <c r="Q175" s="72"/>
    </row>
    <row r="180" spans="1:20">
      <c r="J180" s="46"/>
      <c r="K180" s="46"/>
      <c r="L180" s="46"/>
      <c r="M180" s="46"/>
      <c r="N180" s="46"/>
      <c r="O180" s="46"/>
      <c r="P180" s="46"/>
      <c r="Q180" s="46"/>
    </row>
    <row r="181" spans="1:20" ht="11.25" customHeight="1"/>
    <row r="182" spans="1:20">
      <c r="A182" s="200" t="s">
        <v>40</v>
      </c>
      <c r="B182" s="200"/>
      <c r="C182" s="200"/>
      <c r="D182" s="200"/>
      <c r="E182" s="200"/>
      <c r="F182" s="200"/>
      <c r="G182" s="200"/>
      <c r="H182" s="200"/>
      <c r="J182" s="200" t="s">
        <v>40</v>
      </c>
      <c r="K182" s="200"/>
      <c r="L182" s="200"/>
      <c r="M182" s="200"/>
      <c r="N182" s="200"/>
      <c r="O182" s="200"/>
      <c r="P182" s="200"/>
      <c r="Q182" s="200"/>
      <c r="S182" s="54"/>
      <c r="T182" s="54"/>
    </row>
    <row r="183" spans="1:20">
      <c r="A183" s="200"/>
      <c r="B183" s="200"/>
      <c r="C183" s="200"/>
      <c r="D183" s="200"/>
      <c r="E183" s="200"/>
      <c r="F183" s="200"/>
      <c r="G183" s="200"/>
      <c r="H183" s="200"/>
      <c r="J183" s="200"/>
      <c r="K183" s="200"/>
      <c r="L183" s="200"/>
      <c r="M183" s="200"/>
      <c r="N183" s="200"/>
      <c r="O183" s="200"/>
      <c r="P183" s="200"/>
      <c r="Q183" s="200"/>
      <c r="S183" s="54"/>
      <c r="T183" s="54"/>
    </row>
    <row r="184" spans="1:20">
      <c r="J184" s="216" t="s">
        <v>18</v>
      </c>
      <c r="K184" s="216"/>
      <c r="L184" s="216"/>
      <c r="M184" s="216"/>
      <c r="N184" s="216" t="s">
        <v>19</v>
      </c>
      <c r="O184" s="216"/>
      <c r="P184" s="216"/>
      <c r="Q184" s="216"/>
      <c r="S184" s="55"/>
      <c r="T184" s="55"/>
    </row>
    <row r="185" spans="1:20">
      <c r="J185" s="52">
        <v>0</v>
      </c>
      <c r="K185" s="56">
        <f>'Каждый ребенок'!AE37</f>
        <v>0</v>
      </c>
      <c r="L185" s="73">
        <f>K185/$S$3</f>
        <v>0</v>
      </c>
      <c r="M185" s="74"/>
      <c r="N185" s="52">
        <v>0</v>
      </c>
      <c r="O185" s="56">
        <f>'Каждый ребенок'!AF37</f>
        <v>0</v>
      </c>
      <c r="P185" s="73">
        <f>O185/$S$3</f>
        <v>0</v>
      </c>
      <c r="Q185" s="74"/>
      <c r="S185" s="55"/>
      <c r="T185" s="55"/>
    </row>
    <row r="186" spans="1:20">
      <c r="J186" s="52">
        <v>0.5</v>
      </c>
      <c r="K186" s="56">
        <f>'Каждый ребенок'!AE38</f>
        <v>9</v>
      </c>
      <c r="L186" s="73">
        <f>K186/$S$3</f>
        <v>0.375</v>
      </c>
      <c r="M186" s="74"/>
      <c r="N186" s="52">
        <v>0.5</v>
      </c>
      <c r="O186" s="56">
        <f>'Каждый ребенок'!AF38</f>
        <v>3</v>
      </c>
      <c r="P186" s="73">
        <f>O186/$S$3</f>
        <v>0.125</v>
      </c>
      <c r="Q186" s="74"/>
    </row>
    <row r="187" spans="1:20">
      <c r="J187" s="52">
        <v>1</v>
      </c>
      <c r="K187" s="56">
        <f>'Каждый ребенок'!AE39</f>
        <v>9</v>
      </c>
      <c r="L187" s="73">
        <f>K187/$S$3</f>
        <v>0.375</v>
      </c>
      <c r="M187" s="74"/>
      <c r="N187" s="52">
        <v>1</v>
      </c>
      <c r="O187" s="56">
        <f>'Каждый ребенок'!AF39</f>
        <v>15</v>
      </c>
      <c r="P187" s="73">
        <f>O187/$S$3</f>
        <v>0.625</v>
      </c>
      <c r="Q187" s="74"/>
    </row>
    <row r="188" spans="1:20">
      <c r="J188" s="52" t="s">
        <v>99</v>
      </c>
      <c r="K188" s="52">
        <f>K185+K186+K187</f>
        <v>18</v>
      </c>
      <c r="L188" s="70">
        <f>L185+L186+L187</f>
        <v>0.75</v>
      </c>
      <c r="M188" s="71"/>
      <c r="N188" s="52"/>
      <c r="O188" s="52">
        <f>O185+O186+O187</f>
        <v>18</v>
      </c>
      <c r="P188" s="70">
        <f>P185+P186+P187</f>
        <v>0.75</v>
      </c>
      <c r="Q188" s="72"/>
    </row>
    <row r="193" spans="10:17">
      <c r="J193" s="46"/>
      <c r="K193" s="46"/>
      <c r="L193" s="46"/>
      <c r="M193" s="46"/>
      <c r="N193" s="46"/>
      <c r="O193" s="46"/>
      <c r="P193" s="46"/>
      <c r="Q193" s="46"/>
    </row>
  </sheetData>
  <sheetProtection password="C639" sheet="1" objects="1" scenarios="1" selectLockedCells="1"/>
  <mergeCells count="62">
    <mergeCell ref="J184:M184"/>
    <mergeCell ref="N184:Q184"/>
    <mergeCell ref="A169:H170"/>
    <mergeCell ref="J169:Q170"/>
    <mergeCell ref="J171:M171"/>
    <mergeCell ref="N171:Q171"/>
    <mergeCell ref="A182:H183"/>
    <mergeCell ref="J182:Q183"/>
    <mergeCell ref="J145:M145"/>
    <mergeCell ref="N145:Q145"/>
    <mergeCell ref="A156:H157"/>
    <mergeCell ref="J156:Q157"/>
    <mergeCell ref="J158:M158"/>
    <mergeCell ref="N158:Q158"/>
    <mergeCell ref="A130:H131"/>
    <mergeCell ref="J130:Q131"/>
    <mergeCell ref="J132:M132"/>
    <mergeCell ref="N132:Q132"/>
    <mergeCell ref="A143:H144"/>
    <mergeCell ref="J143:Q144"/>
    <mergeCell ref="J106:M106"/>
    <mergeCell ref="N106:Q106"/>
    <mergeCell ref="A117:H118"/>
    <mergeCell ref="J117:Q118"/>
    <mergeCell ref="J119:M119"/>
    <mergeCell ref="N119:Q119"/>
    <mergeCell ref="A91:H92"/>
    <mergeCell ref="J91:Q92"/>
    <mergeCell ref="J93:M93"/>
    <mergeCell ref="N93:Q93"/>
    <mergeCell ref="A104:H105"/>
    <mergeCell ref="J104:Q105"/>
    <mergeCell ref="J67:M67"/>
    <mergeCell ref="N67:Q67"/>
    <mergeCell ref="A78:H79"/>
    <mergeCell ref="J78:Q79"/>
    <mergeCell ref="J80:M80"/>
    <mergeCell ref="N80:Q80"/>
    <mergeCell ref="A52:H53"/>
    <mergeCell ref="J52:Q53"/>
    <mergeCell ref="J54:M54"/>
    <mergeCell ref="N54:Q54"/>
    <mergeCell ref="A65:H66"/>
    <mergeCell ref="J65:Q66"/>
    <mergeCell ref="J28:M28"/>
    <mergeCell ref="N28:Q28"/>
    <mergeCell ref="A39:H40"/>
    <mergeCell ref="J39:Q40"/>
    <mergeCell ref="J41:M41"/>
    <mergeCell ref="N41:Q41"/>
    <mergeCell ref="A14:H14"/>
    <mergeCell ref="J14:Q15"/>
    <mergeCell ref="J16:M16"/>
    <mergeCell ref="N16:Q16"/>
    <mergeCell ref="A26:H27"/>
    <mergeCell ref="J26:Q27"/>
    <mergeCell ref="A1:H2"/>
    <mergeCell ref="J1:Q2"/>
    <mergeCell ref="S1:T2"/>
    <mergeCell ref="J3:M3"/>
    <mergeCell ref="N3:Q3"/>
    <mergeCell ref="S3:T4"/>
  </mergeCells>
  <conditionalFormatting sqref="L7">
    <cfRule type="cellIs" dxfId="59" priority="88" operator="greaterThan">
      <formula>1</formula>
    </cfRule>
    <cfRule type="cellIs" dxfId="58" priority="89" operator="lessThan">
      <formula>1</formula>
    </cfRule>
    <cfRule type="top10" priority="90" rank="10"/>
  </conditionalFormatting>
  <conditionalFormatting sqref="P7">
    <cfRule type="cellIs" dxfId="57" priority="85" operator="greaterThan">
      <formula>1</formula>
    </cfRule>
    <cfRule type="cellIs" dxfId="56" priority="86" operator="lessThan">
      <formula>1</formula>
    </cfRule>
    <cfRule type="top10" priority="87" rank="10"/>
  </conditionalFormatting>
  <conditionalFormatting sqref="L20">
    <cfRule type="cellIs" dxfId="55" priority="82" operator="greaterThan">
      <formula>1</formula>
    </cfRule>
    <cfRule type="cellIs" dxfId="54" priority="83" operator="lessThan">
      <formula>1</formula>
    </cfRule>
    <cfRule type="top10" priority="84" rank="10"/>
  </conditionalFormatting>
  <conditionalFormatting sqref="P20">
    <cfRule type="cellIs" dxfId="53" priority="79" operator="greaterThan">
      <formula>1</formula>
    </cfRule>
    <cfRule type="cellIs" dxfId="52" priority="80" operator="lessThan">
      <formula>1</formula>
    </cfRule>
    <cfRule type="top10" priority="81" rank="10"/>
  </conditionalFormatting>
  <conditionalFormatting sqref="L32">
    <cfRule type="cellIs" dxfId="51" priority="76" operator="greaterThan">
      <formula>1</formula>
    </cfRule>
    <cfRule type="cellIs" dxfId="50" priority="77" operator="lessThan">
      <formula>1</formula>
    </cfRule>
    <cfRule type="top10" priority="78" rank="10"/>
  </conditionalFormatting>
  <conditionalFormatting sqref="P32">
    <cfRule type="cellIs" dxfId="49" priority="73" operator="greaterThan">
      <formula>1</formula>
    </cfRule>
    <cfRule type="cellIs" dxfId="48" priority="74" operator="lessThan">
      <formula>1</formula>
    </cfRule>
    <cfRule type="top10" priority="75" rank="10"/>
  </conditionalFormatting>
  <conditionalFormatting sqref="L45">
    <cfRule type="cellIs" dxfId="47" priority="70" operator="greaterThan">
      <formula>1</formula>
    </cfRule>
    <cfRule type="cellIs" dxfId="46" priority="71" operator="lessThan">
      <formula>1</formula>
    </cfRule>
    <cfRule type="top10" priority="72" rank="10"/>
  </conditionalFormatting>
  <conditionalFormatting sqref="P45">
    <cfRule type="cellIs" dxfId="45" priority="67" operator="greaterThan">
      <formula>1</formula>
    </cfRule>
    <cfRule type="cellIs" dxfId="44" priority="68" operator="lessThan">
      <formula>1</formula>
    </cfRule>
    <cfRule type="top10" priority="69" rank="10"/>
  </conditionalFormatting>
  <conditionalFormatting sqref="L58">
    <cfRule type="cellIs" dxfId="43" priority="64" operator="greaterThan">
      <formula>1</formula>
    </cfRule>
    <cfRule type="cellIs" dxfId="42" priority="65" operator="lessThan">
      <formula>1</formula>
    </cfRule>
    <cfRule type="top10" priority="66" rank="10"/>
  </conditionalFormatting>
  <conditionalFormatting sqref="P58">
    <cfRule type="cellIs" dxfId="41" priority="61" operator="greaterThan">
      <formula>1</formula>
    </cfRule>
    <cfRule type="cellIs" dxfId="40" priority="62" operator="lessThan">
      <formula>1</formula>
    </cfRule>
    <cfRule type="top10" priority="63" rank="10"/>
  </conditionalFormatting>
  <conditionalFormatting sqref="L71">
    <cfRule type="cellIs" dxfId="39" priority="58" operator="greaterThan">
      <formula>1</formula>
    </cfRule>
    <cfRule type="cellIs" dxfId="38" priority="59" operator="lessThan">
      <formula>1</formula>
    </cfRule>
    <cfRule type="top10" priority="60" rank="10"/>
  </conditionalFormatting>
  <conditionalFormatting sqref="P71">
    <cfRule type="cellIs" dxfId="37" priority="55" operator="greaterThan">
      <formula>1</formula>
    </cfRule>
    <cfRule type="cellIs" dxfId="36" priority="56" operator="lessThan">
      <formula>1</formula>
    </cfRule>
    <cfRule type="top10" priority="57" rank="10"/>
  </conditionalFormatting>
  <conditionalFormatting sqref="L84">
    <cfRule type="cellIs" dxfId="35" priority="52" operator="greaterThan">
      <formula>1</formula>
    </cfRule>
    <cfRule type="cellIs" dxfId="34" priority="53" operator="lessThan">
      <formula>1</formula>
    </cfRule>
    <cfRule type="top10" priority="54" rank="10"/>
  </conditionalFormatting>
  <conditionalFormatting sqref="P84">
    <cfRule type="cellIs" dxfId="33" priority="49" operator="greaterThan">
      <formula>1</formula>
    </cfRule>
    <cfRule type="cellIs" dxfId="32" priority="50" operator="lessThan">
      <formula>1</formula>
    </cfRule>
    <cfRule type="top10" priority="51" rank="10"/>
  </conditionalFormatting>
  <conditionalFormatting sqref="L97">
    <cfRule type="cellIs" dxfId="31" priority="46" operator="greaterThan">
      <formula>1</formula>
    </cfRule>
    <cfRule type="cellIs" dxfId="30" priority="47" operator="lessThan">
      <formula>1</formula>
    </cfRule>
    <cfRule type="top10" priority="48" rank="10"/>
  </conditionalFormatting>
  <conditionalFormatting sqref="P97">
    <cfRule type="cellIs" dxfId="29" priority="43" operator="greaterThan">
      <formula>1</formula>
    </cfRule>
    <cfRule type="cellIs" dxfId="28" priority="44" operator="lessThan">
      <formula>1</formula>
    </cfRule>
    <cfRule type="top10" priority="45" rank="10"/>
  </conditionalFormatting>
  <conditionalFormatting sqref="L110">
    <cfRule type="cellIs" dxfId="27" priority="40" operator="greaterThan">
      <formula>1</formula>
    </cfRule>
    <cfRule type="cellIs" dxfId="26" priority="41" operator="lessThan">
      <formula>1</formula>
    </cfRule>
    <cfRule type="top10" priority="42" rank="10"/>
  </conditionalFormatting>
  <conditionalFormatting sqref="P110">
    <cfRule type="cellIs" dxfId="25" priority="37" operator="greaterThan">
      <formula>1</formula>
    </cfRule>
    <cfRule type="cellIs" dxfId="24" priority="38" operator="lessThan">
      <formula>1</formula>
    </cfRule>
    <cfRule type="top10" priority="39" rank="10"/>
  </conditionalFormatting>
  <conditionalFormatting sqref="L123">
    <cfRule type="cellIs" dxfId="23" priority="34" operator="greaterThan">
      <formula>1</formula>
    </cfRule>
    <cfRule type="cellIs" dxfId="22" priority="35" operator="lessThan">
      <formula>1</formula>
    </cfRule>
    <cfRule type="top10" priority="36" rank="10"/>
  </conditionalFormatting>
  <conditionalFormatting sqref="P123">
    <cfRule type="cellIs" dxfId="21" priority="31" operator="greaterThan">
      <formula>1</formula>
    </cfRule>
    <cfRule type="cellIs" dxfId="20" priority="32" operator="lessThan">
      <formula>1</formula>
    </cfRule>
    <cfRule type="top10" priority="33" rank="10"/>
  </conditionalFormatting>
  <conditionalFormatting sqref="L136">
    <cfRule type="cellIs" dxfId="19" priority="28" operator="greaterThan">
      <formula>1</formula>
    </cfRule>
    <cfRule type="cellIs" dxfId="18" priority="29" operator="lessThan">
      <formula>1</formula>
    </cfRule>
    <cfRule type="top10" priority="30" rank="10"/>
  </conditionalFormatting>
  <conditionalFormatting sqref="P136">
    <cfRule type="cellIs" dxfId="17" priority="25" operator="greaterThan">
      <formula>1</formula>
    </cfRule>
    <cfRule type="cellIs" dxfId="16" priority="26" operator="lessThan">
      <formula>1</formula>
    </cfRule>
    <cfRule type="top10" priority="27" rank="10"/>
  </conditionalFormatting>
  <conditionalFormatting sqref="L149">
    <cfRule type="cellIs" dxfId="15" priority="22" operator="greaterThan">
      <formula>1</formula>
    </cfRule>
    <cfRule type="cellIs" dxfId="14" priority="23" operator="lessThan">
      <formula>1</formula>
    </cfRule>
    <cfRule type="top10" priority="24" rank="10"/>
  </conditionalFormatting>
  <conditionalFormatting sqref="P149">
    <cfRule type="cellIs" dxfId="13" priority="19" operator="greaterThan">
      <formula>1</formula>
    </cfRule>
    <cfRule type="cellIs" dxfId="12" priority="20" operator="lessThan">
      <formula>1</formula>
    </cfRule>
    <cfRule type="top10" priority="21" rank="10"/>
  </conditionalFormatting>
  <conditionalFormatting sqref="L162">
    <cfRule type="cellIs" dxfId="11" priority="16" operator="greaterThan">
      <formula>1</formula>
    </cfRule>
    <cfRule type="cellIs" dxfId="10" priority="17" operator="lessThan">
      <formula>1</formula>
    </cfRule>
    <cfRule type="top10" priority="18" rank="10"/>
  </conditionalFormatting>
  <conditionalFormatting sqref="P162">
    <cfRule type="cellIs" dxfId="9" priority="13" operator="greaterThan">
      <formula>1</formula>
    </cfRule>
    <cfRule type="cellIs" dxfId="8" priority="14" operator="lessThan">
      <formula>1</formula>
    </cfRule>
    <cfRule type="top10" priority="15" rank="10"/>
  </conditionalFormatting>
  <conditionalFormatting sqref="L175">
    <cfRule type="cellIs" dxfId="7" priority="10" operator="greaterThan">
      <formula>1</formula>
    </cfRule>
    <cfRule type="cellIs" dxfId="6" priority="11" operator="lessThan">
      <formula>1</formula>
    </cfRule>
    <cfRule type="top10" priority="12" rank="10"/>
  </conditionalFormatting>
  <conditionalFormatting sqref="P175">
    <cfRule type="cellIs" dxfId="5" priority="7" operator="greaterThan">
      <formula>1</formula>
    </cfRule>
    <cfRule type="cellIs" dxfId="4" priority="8" operator="lessThan">
      <formula>1</formula>
    </cfRule>
    <cfRule type="top10" priority="9" rank="10"/>
  </conditionalFormatting>
  <conditionalFormatting sqref="L188">
    <cfRule type="cellIs" dxfId="3" priority="4" operator="greaterThan">
      <formula>1</formula>
    </cfRule>
    <cfRule type="cellIs" dxfId="2" priority="5" operator="lessThan">
      <formula>1</formula>
    </cfRule>
    <cfRule type="top10" priority="6" rank="10"/>
  </conditionalFormatting>
  <conditionalFormatting sqref="P188">
    <cfRule type="cellIs" dxfId="1" priority="1" operator="greaterThan">
      <formula>1</formula>
    </cfRule>
    <cfRule type="cellIs" dxfId="0" priority="2" operator="lessThan">
      <formula>1</formula>
    </cfRule>
    <cfRule type="top10" priority="3" rank="1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Позн.разв.</vt:lpstr>
      <vt:lpstr>Реч.разв.</vt:lpstr>
      <vt:lpstr>Соц.-ком. разв. </vt:lpstr>
      <vt:lpstr>Физ.разв.</vt:lpstr>
      <vt:lpstr>Худ.-эст.разв.</vt:lpstr>
      <vt:lpstr>Каждый ребенок</vt:lpstr>
      <vt:lpstr>Подсчет процентов</vt:lpstr>
      <vt:lpstr>Диаграмма</vt:lpstr>
      <vt:lpstr>Гафики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user</cp:lastModifiedBy>
  <cp:lastPrinted>2020-09-29T11:57:07Z</cp:lastPrinted>
  <dcterms:created xsi:type="dcterms:W3CDTF">2017-11-30T07:33:54Z</dcterms:created>
  <dcterms:modified xsi:type="dcterms:W3CDTF">2023-03-21T04:27:10Z</dcterms:modified>
</cp:coreProperties>
</file>